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155" windowHeight="11520"/>
  </bookViews>
  <sheets>
    <sheet name="Back Squat" sheetId="3" r:id="rId1"/>
  </sheets>
  <calcPr calcId="145621" concurrentCalc="0"/>
</workbook>
</file>

<file path=xl/calcChain.xml><?xml version="1.0" encoding="utf-8"?>
<calcChain xmlns="http://schemas.openxmlformats.org/spreadsheetml/2006/main">
  <c r="E9" i="3" l="1"/>
  <c r="I9" i="3"/>
  <c r="I46" i="3"/>
  <c r="K55" i="3"/>
  <c r="E46" i="3"/>
  <c r="G55" i="3"/>
  <c r="A46" i="3"/>
  <c r="C55" i="3"/>
  <c r="E113" i="3"/>
  <c r="E122" i="3"/>
  <c r="A113" i="3"/>
  <c r="I101" i="3"/>
  <c r="K110" i="3"/>
  <c r="E101" i="3"/>
  <c r="A101" i="3"/>
  <c r="C110" i="3"/>
  <c r="A89" i="3"/>
  <c r="E89" i="3"/>
  <c r="G98" i="3"/>
  <c r="I89" i="3"/>
  <c r="A70" i="3"/>
  <c r="C79" i="3"/>
  <c r="E70" i="3"/>
  <c r="I70" i="3"/>
  <c r="K79" i="3"/>
  <c r="A58" i="3"/>
  <c r="C67" i="3"/>
  <c r="E58" i="3"/>
  <c r="G67" i="3"/>
  <c r="I58" i="3"/>
  <c r="K67" i="3"/>
  <c r="E33" i="3"/>
  <c r="A21" i="3"/>
  <c r="A30" i="3"/>
  <c r="E21" i="3"/>
  <c r="I21" i="3"/>
  <c r="I30" i="3"/>
  <c r="I33" i="3"/>
  <c r="A33" i="3"/>
  <c r="A42" i="3"/>
  <c r="K18" i="3"/>
  <c r="G18" i="3"/>
  <c r="A9" i="3"/>
  <c r="C18" i="3"/>
  <c r="A17" i="3"/>
  <c r="A8" i="3"/>
  <c r="C11" i="3"/>
  <c r="A12" i="3"/>
  <c r="A13" i="3"/>
  <c r="A14" i="3"/>
  <c r="A15" i="3"/>
  <c r="A16" i="3"/>
  <c r="A11" i="3"/>
  <c r="C12" i="3"/>
  <c r="C13" i="3"/>
  <c r="C14" i="3"/>
  <c r="C15" i="3"/>
  <c r="C16" i="3"/>
  <c r="C17" i="3"/>
  <c r="A18" i="3"/>
  <c r="K98" i="3"/>
  <c r="I98" i="3"/>
  <c r="K97" i="3"/>
  <c r="I97" i="3"/>
  <c r="K96" i="3"/>
  <c r="I96" i="3"/>
  <c r="K95" i="3"/>
  <c r="I95" i="3"/>
  <c r="K94" i="3"/>
  <c r="I94" i="3"/>
  <c r="K93" i="3"/>
  <c r="I93" i="3"/>
  <c r="K92" i="3"/>
  <c r="I92" i="3"/>
  <c r="G97" i="3"/>
  <c r="E97" i="3"/>
  <c r="E96" i="3"/>
  <c r="E95" i="3"/>
  <c r="E94" i="3"/>
  <c r="E93" i="3"/>
  <c r="E92" i="3"/>
  <c r="C98" i="3"/>
  <c r="A98" i="3"/>
  <c r="C97" i="3"/>
  <c r="A97" i="3"/>
  <c r="C96" i="3"/>
  <c r="A96" i="3"/>
  <c r="C95" i="3"/>
  <c r="A95" i="3"/>
  <c r="C94" i="3"/>
  <c r="A94" i="3"/>
  <c r="C93" i="3"/>
  <c r="A93" i="3"/>
  <c r="C92" i="3"/>
  <c r="A92" i="3"/>
  <c r="A110" i="3"/>
  <c r="A109" i="3"/>
  <c r="A108" i="3"/>
  <c r="A107" i="3"/>
  <c r="A106" i="3"/>
  <c r="A105" i="3"/>
  <c r="A104" i="3"/>
  <c r="G110" i="3"/>
  <c r="E110" i="3"/>
  <c r="G109" i="3"/>
  <c r="E109" i="3"/>
  <c r="G108" i="3"/>
  <c r="E108" i="3"/>
  <c r="G107" i="3"/>
  <c r="E107" i="3"/>
  <c r="G106" i="3"/>
  <c r="E106" i="3"/>
  <c r="G105" i="3"/>
  <c r="E105" i="3"/>
  <c r="G104" i="3"/>
  <c r="E104" i="3"/>
  <c r="I110" i="3"/>
  <c r="I109" i="3"/>
  <c r="I108" i="3"/>
  <c r="I107" i="3"/>
  <c r="I106" i="3"/>
  <c r="I105" i="3"/>
  <c r="I104" i="3"/>
  <c r="A103" i="3"/>
  <c r="E103" i="3"/>
  <c r="G103" i="3"/>
  <c r="I103" i="3"/>
  <c r="I79" i="3"/>
  <c r="I78" i="3"/>
  <c r="I77" i="3"/>
  <c r="I76" i="3"/>
  <c r="I75" i="3"/>
  <c r="I74" i="3"/>
  <c r="I73" i="3"/>
  <c r="I72" i="3"/>
  <c r="G79" i="3"/>
  <c r="E79" i="3"/>
  <c r="G78" i="3"/>
  <c r="E78" i="3"/>
  <c r="G77" i="3"/>
  <c r="E77" i="3"/>
  <c r="G76" i="3"/>
  <c r="E76" i="3"/>
  <c r="G75" i="3"/>
  <c r="E75" i="3"/>
  <c r="G74" i="3"/>
  <c r="E74" i="3"/>
  <c r="G73" i="3"/>
  <c r="E73" i="3"/>
  <c r="G72" i="3"/>
  <c r="E72" i="3"/>
  <c r="A79" i="3"/>
  <c r="A78" i="3"/>
  <c r="A77" i="3"/>
  <c r="A76" i="3"/>
  <c r="A75" i="3"/>
  <c r="A74" i="3"/>
  <c r="A73" i="3"/>
  <c r="K91" i="3"/>
  <c r="I91" i="3"/>
  <c r="G91" i="3"/>
  <c r="C91" i="3"/>
  <c r="A91" i="3"/>
  <c r="C122" i="3"/>
  <c r="A122" i="3"/>
  <c r="C121" i="3"/>
  <c r="A121" i="3"/>
  <c r="C120" i="3"/>
  <c r="A120" i="3"/>
  <c r="C119" i="3"/>
  <c r="A119" i="3"/>
  <c r="C118" i="3"/>
  <c r="A118" i="3"/>
  <c r="C117" i="3"/>
  <c r="A117" i="3"/>
  <c r="C116" i="3"/>
  <c r="A116" i="3"/>
  <c r="C115" i="3"/>
  <c r="A115" i="3"/>
  <c r="G122" i="3"/>
  <c r="G121" i="3"/>
  <c r="G120" i="3"/>
  <c r="G119" i="3"/>
  <c r="G118" i="3"/>
  <c r="G117" i="3"/>
  <c r="G116" i="3"/>
  <c r="G115" i="3"/>
  <c r="A60" i="3"/>
  <c r="C60" i="3"/>
  <c r="E60" i="3"/>
  <c r="G60" i="3"/>
  <c r="I60" i="3"/>
  <c r="K60" i="3"/>
  <c r="A61" i="3"/>
  <c r="C61" i="3"/>
  <c r="E61" i="3"/>
  <c r="G61" i="3"/>
  <c r="I61" i="3"/>
  <c r="K61" i="3"/>
  <c r="A62" i="3"/>
  <c r="C62" i="3"/>
  <c r="E62" i="3"/>
  <c r="G62" i="3"/>
  <c r="I62" i="3"/>
  <c r="K62" i="3"/>
  <c r="A63" i="3"/>
  <c r="C63" i="3"/>
  <c r="E63" i="3"/>
  <c r="A64" i="3"/>
  <c r="I63" i="3"/>
  <c r="K63" i="3"/>
  <c r="G63" i="3"/>
  <c r="C64" i="3"/>
  <c r="E64" i="3"/>
  <c r="G64" i="3"/>
  <c r="I64" i="3"/>
  <c r="K64" i="3"/>
  <c r="A65" i="3"/>
  <c r="C65" i="3"/>
  <c r="E65" i="3"/>
  <c r="G65" i="3"/>
  <c r="I65" i="3"/>
  <c r="K65" i="3"/>
  <c r="A66" i="3"/>
  <c r="C66" i="3"/>
  <c r="E66" i="3"/>
  <c r="G66" i="3"/>
  <c r="I66" i="3"/>
  <c r="K66" i="3"/>
  <c r="A67" i="3"/>
  <c r="E67" i="3"/>
  <c r="I67" i="3"/>
  <c r="C42" i="3"/>
  <c r="C41" i="3"/>
  <c r="C40" i="3"/>
  <c r="C39" i="3"/>
  <c r="C38" i="3"/>
  <c r="C37" i="3"/>
  <c r="C36" i="3"/>
  <c r="A35" i="3"/>
  <c r="C35" i="3"/>
  <c r="K42" i="3"/>
  <c r="I42" i="3"/>
  <c r="K41" i="3"/>
  <c r="I41" i="3"/>
  <c r="K40" i="3"/>
  <c r="I40" i="3"/>
  <c r="K39" i="3"/>
  <c r="I39" i="3"/>
  <c r="K38" i="3"/>
  <c r="I38" i="3"/>
  <c r="K37" i="3"/>
  <c r="I37" i="3"/>
  <c r="K36" i="3"/>
  <c r="I36" i="3"/>
  <c r="K35" i="3"/>
  <c r="I35" i="3"/>
  <c r="K30" i="3"/>
  <c r="K29" i="3"/>
  <c r="K28" i="3"/>
  <c r="K27" i="3"/>
  <c r="K26" i="3"/>
  <c r="K25" i="3"/>
  <c r="K24" i="3"/>
  <c r="K23" i="3"/>
  <c r="G30" i="3"/>
  <c r="E30" i="3"/>
  <c r="G29" i="3"/>
  <c r="E29" i="3"/>
  <c r="G28" i="3"/>
  <c r="E28" i="3"/>
  <c r="G27" i="3"/>
  <c r="E27" i="3"/>
  <c r="G26" i="3"/>
  <c r="E26" i="3"/>
  <c r="G25" i="3"/>
  <c r="E25" i="3"/>
  <c r="G24" i="3"/>
  <c r="G23" i="3"/>
  <c r="E24" i="3"/>
  <c r="E23" i="3"/>
  <c r="C30" i="3"/>
  <c r="C29" i="3"/>
  <c r="C28" i="3"/>
  <c r="G42" i="3"/>
  <c r="E42" i="3"/>
  <c r="G41" i="3"/>
  <c r="E41" i="3"/>
  <c r="G40" i="3"/>
  <c r="E40" i="3"/>
  <c r="G39" i="3"/>
  <c r="E39" i="3"/>
  <c r="G38" i="3"/>
  <c r="E38" i="3"/>
  <c r="G37" i="3"/>
  <c r="E37" i="3"/>
  <c r="G36" i="3"/>
  <c r="E36" i="3"/>
  <c r="E35" i="3"/>
  <c r="G35" i="3"/>
  <c r="A23" i="3"/>
  <c r="A24" i="3"/>
  <c r="A25" i="3"/>
  <c r="A26" i="3"/>
  <c r="A27" i="3"/>
  <c r="A28" i="3"/>
  <c r="G11" i="3"/>
  <c r="G12" i="3"/>
  <c r="G13" i="3"/>
  <c r="G14" i="3"/>
  <c r="G15" i="3"/>
  <c r="G16" i="3"/>
  <c r="G17" i="3"/>
  <c r="I11" i="3"/>
  <c r="K11" i="3"/>
  <c r="I12" i="3"/>
  <c r="K12" i="3"/>
  <c r="I13" i="3"/>
  <c r="K13" i="3"/>
  <c r="I14" i="3"/>
  <c r="K14" i="3"/>
  <c r="I15" i="3"/>
  <c r="K15" i="3"/>
  <c r="I16" i="3"/>
  <c r="K16" i="3"/>
  <c r="I17" i="3"/>
  <c r="K17" i="3"/>
  <c r="I18" i="3"/>
  <c r="A48" i="3"/>
  <c r="A49" i="3"/>
  <c r="A50" i="3"/>
  <c r="A51" i="3"/>
  <c r="A52" i="3"/>
  <c r="A53" i="3"/>
  <c r="A54" i="3"/>
  <c r="A55" i="3"/>
  <c r="G48" i="3"/>
  <c r="G49" i="3"/>
  <c r="G50" i="3"/>
  <c r="G51" i="3"/>
  <c r="G52" i="3"/>
  <c r="G53" i="3"/>
  <c r="G54" i="3"/>
  <c r="I48" i="3"/>
  <c r="I49" i="3"/>
  <c r="I50" i="3"/>
  <c r="I51" i="3"/>
  <c r="I52" i="3"/>
  <c r="I53" i="3"/>
  <c r="I54" i="3"/>
  <c r="I55" i="3"/>
  <c r="K54" i="3"/>
  <c r="K53" i="3"/>
  <c r="K52" i="3"/>
  <c r="K51" i="3"/>
  <c r="K50" i="3"/>
  <c r="K49" i="3"/>
  <c r="K48" i="3"/>
  <c r="E55" i="3"/>
  <c r="E54" i="3"/>
  <c r="E53" i="3"/>
  <c r="E52" i="3"/>
  <c r="E51" i="3"/>
  <c r="E50" i="3"/>
  <c r="E49" i="3"/>
  <c r="E48" i="3"/>
  <c r="C54" i="3"/>
  <c r="C53" i="3"/>
  <c r="C52" i="3"/>
  <c r="C51" i="3"/>
  <c r="C50" i="3"/>
  <c r="C49" i="3"/>
  <c r="C48" i="3"/>
  <c r="E18" i="3"/>
  <c r="E17" i="3"/>
  <c r="E16" i="3"/>
  <c r="E15" i="3"/>
  <c r="E14" i="3"/>
  <c r="E13" i="3"/>
  <c r="E12" i="3"/>
  <c r="E11" i="3"/>
  <c r="C27" i="3"/>
  <c r="C26" i="3"/>
  <c r="C25" i="3"/>
  <c r="C24" i="3"/>
  <c r="C23" i="3"/>
  <c r="A29" i="3"/>
  <c r="I23" i="3"/>
  <c r="I24" i="3"/>
  <c r="I25" i="3"/>
  <c r="I26" i="3"/>
  <c r="I27" i="3"/>
  <c r="I28" i="3"/>
  <c r="I29" i="3"/>
  <c r="A36" i="3"/>
  <c r="A37" i="3"/>
  <c r="A38" i="3"/>
  <c r="A39" i="3"/>
  <c r="A40" i="3"/>
  <c r="A41" i="3"/>
  <c r="A72" i="3"/>
  <c r="E115" i="3"/>
  <c r="E116" i="3"/>
  <c r="E117" i="3"/>
  <c r="E118" i="3"/>
  <c r="E119" i="3"/>
  <c r="E120" i="3"/>
  <c r="E121" i="3"/>
  <c r="E91" i="3"/>
  <c r="C72" i="3"/>
  <c r="C73" i="3"/>
  <c r="C74" i="3"/>
  <c r="C75" i="3"/>
  <c r="C76" i="3"/>
  <c r="C77" i="3"/>
  <c r="C78" i="3"/>
  <c r="K72" i="3"/>
  <c r="K73" i="3"/>
  <c r="K74" i="3"/>
  <c r="K75" i="3"/>
  <c r="K76" i="3"/>
  <c r="K77" i="3"/>
  <c r="K78" i="3"/>
  <c r="C103" i="3"/>
  <c r="K103" i="3"/>
  <c r="K104" i="3"/>
  <c r="K105" i="3"/>
  <c r="K106" i="3"/>
  <c r="K107" i="3"/>
  <c r="K108" i="3"/>
  <c r="K109" i="3"/>
  <c r="C104" i="3"/>
  <c r="C105" i="3"/>
  <c r="C106" i="3"/>
  <c r="C107" i="3"/>
  <c r="C108" i="3"/>
  <c r="C109" i="3"/>
  <c r="G92" i="3"/>
  <c r="G93" i="3"/>
  <c r="G94" i="3"/>
  <c r="G95" i="3"/>
  <c r="G96" i="3"/>
  <c r="E98" i="3"/>
</calcChain>
</file>

<file path=xl/sharedStrings.xml><?xml version="1.0" encoding="utf-8"?>
<sst xmlns="http://schemas.openxmlformats.org/spreadsheetml/2006/main" count="475" uniqueCount="44">
  <si>
    <t>DeadLift</t>
  </si>
  <si>
    <t>Leg Press</t>
  </si>
  <si>
    <t>SL Leg Press</t>
  </si>
  <si>
    <t>Safety Squat</t>
  </si>
  <si>
    <t>Hex Deadlift</t>
  </si>
  <si>
    <t>SL Hex Deadlift</t>
  </si>
  <si>
    <t>Single Leg Squat</t>
  </si>
  <si>
    <t>Front Step up</t>
  </si>
  <si>
    <t>DB Step up</t>
  </si>
  <si>
    <t>Rever Hyper</t>
  </si>
  <si>
    <t>SL Reverse Hyper</t>
  </si>
  <si>
    <t>Straight Leg DL</t>
  </si>
  <si>
    <t>DB Straight Leg DL</t>
  </si>
  <si>
    <t>Walking Lunge</t>
  </si>
  <si>
    <t>DB Walking Lunge</t>
  </si>
  <si>
    <t>Lunge</t>
  </si>
  <si>
    <t>Rack Squat</t>
  </si>
  <si>
    <t>DB SL Calf Raise</t>
  </si>
  <si>
    <t>Sport Back Squat</t>
  </si>
  <si>
    <t>Glute Bar Lift</t>
  </si>
  <si>
    <t>Glute Bar SL</t>
  </si>
  <si>
    <t>-</t>
  </si>
  <si>
    <t>1-2 Reps</t>
  </si>
  <si>
    <t>3-4 Reps</t>
  </si>
  <si>
    <t>2-3 Reps</t>
  </si>
  <si>
    <t>4-5 reps</t>
  </si>
  <si>
    <t>4-6 reps</t>
  </si>
  <si>
    <t>6-10 reps</t>
  </si>
  <si>
    <t>10-15 reps</t>
  </si>
  <si>
    <t>15-20 reps</t>
  </si>
  <si>
    <t>Back Squat</t>
  </si>
  <si>
    <t>4-5 Reps</t>
  </si>
  <si>
    <t>4-6 Reps</t>
  </si>
  <si>
    <t>6-10 Reps</t>
  </si>
  <si>
    <t>10-15 Reps</t>
  </si>
  <si>
    <t>15-20 Reps</t>
  </si>
  <si>
    <t>Weights</t>
  </si>
  <si>
    <t>Front Squat</t>
  </si>
  <si>
    <t>Step Up</t>
  </si>
  <si>
    <t xml:space="preserve">                  Enter Athlete's Back Squat max in the red box</t>
  </si>
  <si>
    <t xml:space="preserve">                  Use this max to determine subsequent exercises and rep ranges</t>
  </si>
  <si>
    <t>www.XLAthlete.com</t>
  </si>
  <si>
    <t xml:space="preserve">                  Click on exercise name for video demonstration</t>
  </si>
  <si>
    <r>
      <rPr>
        <b/>
        <sz val="10.5"/>
        <color indexed="10"/>
        <rFont val="Times New Roman"/>
        <family val="1"/>
      </rPr>
      <t>Directions</t>
    </r>
    <r>
      <rPr>
        <b/>
        <sz val="10.5"/>
        <color indexed="56"/>
        <rFont val="Times New Roman"/>
        <family val="1"/>
      </rPr>
      <t>: This sheet is intended for High School and lower level Collegiate athletes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</si>
</sst>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indexed="16"/>
      <name val="Arial"/>
      <family val="2"/>
    </font>
    <font>
      <sz val="12"/>
      <color indexed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.5"/>
      <color indexed="56"/>
      <name val="Times New Roman"/>
      <family val="1"/>
    </font>
    <font>
      <b/>
      <sz val="10.5"/>
      <color indexed="10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theme="3"/>
      <name val="Times New Roman"/>
      <family val="1"/>
    </font>
    <font>
      <b/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u/>
      <sz val="18"/>
      <color theme="10"/>
      <name val="Times New Roman"/>
      <family val="1"/>
    </font>
    <font>
      <b/>
      <sz val="11"/>
      <color rgb="FFFF0000"/>
      <name val="Times New Roman"/>
      <family val="1"/>
    </font>
    <font>
      <u/>
      <sz val="11"/>
      <color theme="10"/>
      <name val="Times New Roman"/>
      <family val="1"/>
    </font>
    <font>
      <u/>
      <sz val="26"/>
      <color theme="10"/>
      <name val="Times New Roman"/>
      <family val="1"/>
    </font>
    <font>
      <b/>
      <sz val="16"/>
      <color theme="3"/>
      <name val="Times New Roman"/>
      <family val="1"/>
    </font>
    <font>
      <b/>
      <sz val="10.5"/>
      <color theme="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 applyFill="1" applyBorder="1" applyAlignment="1" applyProtection="1">
      <alignment horizontal="center" shrinkToFit="1"/>
      <protection locked="0"/>
    </xf>
    <xf numFmtId="1" fontId="1" fillId="0" borderId="0" xfId="0" applyNumberFormat="1" applyFont="1" applyFill="1" applyBorder="1" applyAlignment="1" applyProtection="1">
      <alignment horizontal="center" shrinkToFit="1"/>
      <protection locked="0"/>
    </xf>
    <xf numFmtId="0" fontId="8" fillId="0" borderId="0" xfId="0" applyFont="1"/>
    <xf numFmtId="0" fontId="8" fillId="0" borderId="0" xfId="0" applyFont="1" applyFill="1"/>
    <xf numFmtId="0" fontId="8" fillId="0" borderId="0" xfId="0" applyFont="1" applyFill="1" applyBorder="1" applyAlignment="1" applyProtection="1">
      <alignment horizontal="center" shrinkToFit="1"/>
      <protection locked="0"/>
    </xf>
    <xf numFmtId="0" fontId="2" fillId="0" borderId="0" xfId="0" applyFont="1" applyFill="1" applyBorder="1" applyAlignment="1" applyProtection="1">
      <alignment horizontal="center" shrinkToFit="1"/>
      <protection locked="0"/>
    </xf>
    <xf numFmtId="1" fontId="8" fillId="0" borderId="0" xfId="0" applyNumberFormat="1" applyFont="1" applyFill="1" applyBorder="1" applyAlignment="1" applyProtection="1">
      <alignment horizontal="center" shrinkToFit="1"/>
      <protection locked="0"/>
    </xf>
    <xf numFmtId="1" fontId="8" fillId="0" borderId="0" xfId="0" applyNumberFormat="1" applyFont="1" applyFill="1" applyBorder="1" applyAlignment="1" applyProtection="1">
      <alignment horizontal="right" shrinkToFit="1"/>
    </xf>
    <xf numFmtId="0" fontId="8" fillId="0" borderId="0" xfId="0" applyFont="1" applyFill="1" applyBorder="1" applyAlignment="1" applyProtection="1">
      <alignment horizontal="right" shrinkToFit="1"/>
    </xf>
    <xf numFmtId="0" fontId="9" fillId="0" borderId="0" xfId="0" applyFont="1"/>
    <xf numFmtId="0" fontId="9" fillId="0" borderId="0" xfId="0" applyFont="1" applyFill="1"/>
    <xf numFmtId="0" fontId="8" fillId="0" borderId="0" xfId="0" applyFont="1" applyFill="1" applyBorder="1"/>
    <xf numFmtId="0" fontId="0" fillId="0" borderId="0" xfId="0" applyBorder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Fill="1" applyBorder="1"/>
    <xf numFmtId="0" fontId="8" fillId="0" borderId="1" xfId="0" applyFont="1" applyBorder="1" applyAlignment="1">
      <alignment horizontal="right"/>
    </xf>
    <xf numFmtId="0" fontId="0" fillId="0" borderId="2" xfId="0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 applyAlignment="1">
      <alignment horizontal="right"/>
    </xf>
    <xf numFmtId="0" fontId="0" fillId="0" borderId="5" xfId="0" applyBorder="1"/>
    <xf numFmtId="0" fontId="8" fillId="0" borderId="5" xfId="0" applyFont="1" applyBorder="1"/>
    <xf numFmtId="0" fontId="8" fillId="0" borderId="6" xfId="0" applyFont="1" applyBorder="1"/>
    <xf numFmtId="0" fontId="0" fillId="0" borderId="7" xfId="0" applyBorder="1"/>
    <xf numFmtId="0" fontId="8" fillId="0" borderId="7" xfId="0" applyFont="1" applyBorder="1"/>
    <xf numFmtId="0" fontId="8" fillId="0" borderId="8" xfId="0" applyFont="1" applyBorder="1"/>
    <xf numFmtId="1" fontId="8" fillId="0" borderId="4" xfId="0" applyNumberFormat="1" applyFont="1" applyBorder="1" applyAlignment="1">
      <alignment horizontal="right"/>
    </xf>
    <xf numFmtId="1" fontId="8" fillId="0" borderId="9" xfId="1" applyNumberFormat="1" applyFont="1" applyFill="1" applyBorder="1" applyAlignment="1" applyProtection="1">
      <alignment horizontal="right" shrinkToFit="1"/>
      <protection locked="0"/>
    </xf>
    <xf numFmtId="0" fontId="8" fillId="0" borderId="2" xfId="0" applyFont="1" applyFill="1" applyBorder="1"/>
    <xf numFmtId="0" fontId="8" fillId="0" borderId="5" xfId="0" applyFont="1" applyFill="1" applyBorder="1"/>
    <xf numFmtId="0" fontId="8" fillId="0" borderId="9" xfId="0" applyFont="1" applyBorder="1" applyAlignment="1">
      <alignment horizontal="right"/>
    </xf>
    <xf numFmtId="0" fontId="8" fillId="0" borderId="7" xfId="0" applyFont="1" applyFill="1" applyBorder="1"/>
    <xf numFmtId="0" fontId="8" fillId="0" borderId="7" xfId="0" applyFont="1" applyFill="1" applyBorder="1" applyAlignment="1" applyProtection="1">
      <alignment horizontal="center" shrinkToFit="1"/>
      <protection locked="0"/>
    </xf>
    <xf numFmtId="1" fontId="8" fillId="0" borderId="7" xfId="0" applyNumberFormat="1" applyFont="1" applyFill="1" applyBorder="1" applyAlignment="1" applyProtection="1">
      <alignment horizontal="right" shrinkToFit="1"/>
    </xf>
    <xf numFmtId="0" fontId="8" fillId="0" borderId="1" xfId="0" applyFont="1" applyFill="1" applyBorder="1"/>
    <xf numFmtId="0" fontId="8" fillId="0" borderId="3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9" xfId="0" applyFont="1" applyFill="1" applyBorder="1"/>
    <xf numFmtId="0" fontId="8" fillId="0" borderId="8" xfId="0" applyFont="1" applyFill="1" applyBorder="1" applyAlignment="1" applyProtection="1">
      <alignment horizontal="center" shrinkToFit="1"/>
      <protection locked="0"/>
    </xf>
    <xf numFmtId="0" fontId="8" fillId="0" borderId="5" xfId="0" applyFont="1" applyFill="1" applyBorder="1" applyAlignment="1" applyProtection="1">
      <alignment horizontal="center" shrinkToFit="1"/>
      <protection locked="0"/>
    </xf>
    <xf numFmtId="1" fontId="8" fillId="0" borderId="7" xfId="0" applyNumberFormat="1" applyFont="1" applyFill="1" applyBorder="1"/>
    <xf numFmtId="0" fontId="4" fillId="0" borderId="5" xfId="0" applyFont="1" applyBorder="1"/>
    <xf numFmtId="1" fontId="8" fillId="0" borderId="4" xfId="0" applyNumberFormat="1" applyFont="1" applyFill="1" applyBorder="1"/>
    <xf numFmtId="1" fontId="8" fillId="0" borderId="5" xfId="0" applyNumberFormat="1" applyFont="1" applyFill="1" applyBorder="1"/>
    <xf numFmtId="0" fontId="8" fillId="0" borderId="7" xfId="0" applyFont="1" applyFill="1" applyBorder="1" applyAlignment="1" applyProtection="1">
      <alignment horizontal="right" shrinkToFit="1"/>
      <protection locked="0"/>
    </xf>
    <xf numFmtId="0" fontId="4" fillId="0" borderId="2" xfId="0" applyFont="1" applyFill="1" applyBorder="1"/>
    <xf numFmtId="0" fontId="8" fillId="0" borderId="4" xfId="1" applyFont="1" applyFill="1" applyBorder="1" applyAlignment="1" applyProtection="1">
      <alignment horizontal="right" shrinkToFit="1"/>
      <protection locked="0"/>
    </xf>
    <xf numFmtId="0" fontId="3" fillId="0" borderId="5" xfId="0" applyFont="1" applyFill="1" applyBorder="1"/>
    <xf numFmtId="0" fontId="8" fillId="0" borderId="4" xfId="0" applyFont="1" applyFill="1" applyBorder="1" applyAlignment="1" applyProtection="1">
      <alignment horizontal="right" shrinkToFit="1"/>
      <protection locked="0"/>
    </xf>
    <xf numFmtId="0" fontId="4" fillId="0" borderId="5" xfId="0" applyFont="1" applyFill="1" applyBorder="1"/>
    <xf numFmtId="0" fontId="8" fillId="0" borderId="5" xfId="0" applyFont="1" applyFill="1" applyBorder="1" applyAlignment="1" applyProtection="1">
      <alignment horizontal="right" shrinkToFit="1"/>
      <protection locked="0"/>
    </xf>
    <xf numFmtId="1" fontId="8" fillId="0" borderId="4" xfId="0" applyNumberFormat="1" applyFont="1" applyFill="1" applyBorder="1" applyAlignment="1" applyProtection="1">
      <alignment horizontal="right" shrinkToFit="1"/>
      <protection locked="0"/>
    </xf>
    <xf numFmtId="0" fontId="4" fillId="0" borderId="7" xfId="0" applyFont="1" applyFill="1" applyBorder="1"/>
    <xf numFmtId="1" fontId="8" fillId="0" borderId="5" xfId="0" applyNumberFormat="1" applyFont="1" applyFill="1" applyBorder="1" applyAlignment="1" applyProtection="1">
      <alignment horizontal="right" shrinkToFit="1"/>
      <protection locked="0"/>
    </xf>
    <xf numFmtId="0" fontId="8" fillId="0" borderId="1" xfId="0" applyFont="1" applyFill="1" applyBorder="1" applyAlignment="1" applyProtection="1">
      <alignment horizontal="right" shrinkToFit="1"/>
      <protection locked="0"/>
    </xf>
    <xf numFmtId="0" fontId="8" fillId="0" borderId="2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5" xfId="1" applyFont="1" applyFill="1" applyBorder="1" applyAlignment="1" applyProtection="1">
      <alignment horizontal="right" shrinkToFit="1"/>
      <protection locked="0"/>
    </xf>
    <xf numFmtId="0" fontId="8" fillId="0" borderId="7" xfId="0" applyFont="1" applyBorder="1" applyAlignment="1">
      <alignment horizontal="right"/>
    </xf>
    <xf numFmtId="0" fontId="0" fillId="0" borderId="5" xfId="0" applyFill="1" applyBorder="1"/>
    <xf numFmtId="1" fontId="8" fillId="0" borderId="9" xfId="0" applyNumberFormat="1" applyFont="1" applyBorder="1" applyAlignment="1">
      <alignment horizontal="right"/>
    </xf>
    <xf numFmtId="0" fontId="0" fillId="0" borderId="7" xfId="0" applyFill="1" applyBorder="1"/>
    <xf numFmtId="1" fontId="8" fillId="0" borderId="7" xfId="0" applyNumberFormat="1" applyFont="1" applyBorder="1"/>
    <xf numFmtId="1" fontId="8" fillId="0" borderId="2" xfId="0" applyNumberFormat="1" applyFont="1" applyFill="1" applyBorder="1" applyAlignment="1" applyProtection="1">
      <alignment horizontal="right" shrinkToFit="1"/>
      <protection locked="0"/>
    </xf>
    <xf numFmtId="1" fontId="8" fillId="0" borderId="5" xfId="0" applyNumberFormat="1" applyFont="1" applyBorder="1" applyAlignment="1">
      <alignment horizontal="right"/>
    </xf>
    <xf numFmtId="1" fontId="8" fillId="0" borderId="7" xfId="0" applyNumberFormat="1" applyFont="1" applyBorder="1" applyAlignment="1">
      <alignment horizontal="right"/>
    </xf>
    <xf numFmtId="0" fontId="8" fillId="0" borderId="1" xfId="0" applyFont="1" applyBorder="1"/>
    <xf numFmtId="0" fontId="8" fillId="0" borderId="4" xfId="0" applyFont="1" applyBorder="1"/>
    <xf numFmtId="1" fontId="8" fillId="0" borderId="4" xfId="0" applyNumberFormat="1" applyFont="1" applyBorder="1"/>
    <xf numFmtId="1" fontId="8" fillId="0" borderId="9" xfId="0" applyNumberFormat="1" applyFont="1" applyBorder="1"/>
    <xf numFmtId="0" fontId="16" fillId="0" borderId="0" xfId="0" applyFont="1" applyFill="1"/>
    <xf numFmtId="0" fontId="10" fillId="0" borderId="0" xfId="1" applyFont="1" applyFill="1" applyBorder="1" applyAlignment="1" applyProtection="1">
      <alignment horizontal="center" shrinkToFit="1"/>
      <protection locked="0"/>
    </xf>
    <xf numFmtId="1" fontId="8" fillId="0" borderId="0" xfId="0" applyNumberFormat="1" applyFont="1" applyFill="1" applyBorder="1" applyAlignment="1" applyProtection="1">
      <alignment horizontal="center" shrinkToFit="1"/>
      <protection locked="0"/>
    </xf>
    <xf numFmtId="0" fontId="8" fillId="0" borderId="0" xfId="0" applyFont="1" applyFill="1" applyBorder="1" applyAlignment="1" applyProtection="1">
      <alignment horizontal="center" shrinkToFit="1"/>
      <protection locked="0"/>
    </xf>
    <xf numFmtId="0" fontId="11" fillId="0" borderId="0" xfId="1" applyFont="1" applyFill="1" applyBorder="1" applyAlignment="1" applyProtection="1">
      <alignment horizontal="center" shrinkToFit="1"/>
      <protection locked="0"/>
    </xf>
    <xf numFmtId="0" fontId="15" fillId="2" borderId="0" xfId="0" applyFont="1" applyFill="1" applyBorder="1" applyAlignment="1" applyProtection="1">
      <alignment horizontal="center" shrinkToFit="1"/>
      <protection locked="0"/>
    </xf>
    <xf numFmtId="0" fontId="9" fillId="0" borderId="0" xfId="1" applyFont="1" applyFill="1" applyBorder="1" applyAlignment="1" applyProtection="1">
      <alignment horizontal="center" shrinkToFit="1"/>
      <protection locked="0"/>
    </xf>
    <xf numFmtId="0" fontId="9" fillId="0" borderId="0" xfId="0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2" fillId="0" borderId="10" xfId="1" applyFont="1" applyFill="1" applyBorder="1" applyAlignment="1" applyProtection="1">
      <alignment horizontal="center" shrinkToFit="1"/>
      <protection locked="0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3" fillId="0" borderId="0" xfId="1" applyFont="1" applyFill="1" applyBorder="1" applyAlignment="1" applyProtection="1">
      <alignment horizontal="center" shrinkToFit="1"/>
      <protection locked="0"/>
    </xf>
    <xf numFmtId="0" fontId="8" fillId="0" borderId="11" xfId="0" applyFont="1" applyFill="1" applyBorder="1" applyAlignment="1" applyProtection="1">
      <alignment horizontal="center" shrinkToFit="1"/>
      <protection locked="0"/>
    </xf>
    <xf numFmtId="0" fontId="10" fillId="0" borderId="11" xfId="1" applyFont="1" applyFill="1" applyBorder="1" applyAlignment="1" applyProtection="1">
      <alignment horizontal="center" shrinkToFit="1"/>
      <protection locked="0"/>
    </xf>
    <xf numFmtId="0" fontId="12" fillId="0" borderId="0" xfId="1" applyFont="1" applyFill="1" applyBorder="1" applyAlignment="1" applyProtection="1">
      <alignment horizontal="center" shrinkToFit="1"/>
      <protection locked="0"/>
    </xf>
    <xf numFmtId="0" fontId="9" fillId="0" borderId="0" xfId="0" applyFont="1" applyFill="1" applyBorder="1" applyAlignment="1" applyProtection="1">
      <alignment horizontal="center" shrinkToFit="1"/>
      <protection locked="0"/>
    </xf>
    <xf numFmtId="0" fontId="14" fillId="0" borderId="0" xfId="1" applyFont="1" applyAlignment="1">
      <alignment horizontal="center"/>
    </xf>
    <xf numFmtId="0" fontId="7" fillId="0" borderId="0" xfId="1" applyFill="1" applyBorder="1" applyAlignment="1" applyProtection="1">
      <alignment horizontal="center" shrinkToFit="1"/>
      <protection locked="0"/>
    </xf>
    <xf numFmtId="1" fontId="14" fillId="0" borderId="0" xfId="1" applyNumberFormat="1" applyFont="1" applyFill="1" applyBorder="1" applyAlignment="1" applyProtection="1">
      <alignment horizontal="center" shrinkToFit="1"/>
      <protection locked="0"/>
    </xf>
    <xf numFmtId="0" fontId="16" fillId="0" borderId="0" xfId="0" applyFont="1" applyFill="1"/>
    <xf numFmtId="0" fontId="16" fillId="0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xlathlete.com/view_exercise.jsp?sport=sport&amp;exercise_name=Barbell%20Lunge" TargetMode="External"/><Relationship Id="rId13" Type="http://schemas.openxmlformats.org/officeDocument/2006/relationships/hyperlink" Target="http://www.xlathlete.com/view_exercise.jsp?sport=sport&amp;exercise_name=Dumbbell%20Step%20Up" TargetMode="External"/><Relationship Id="rId18" Type="http://schemas.openxmlformats.org/officeDocument/2006/relationships/hyperlink" Target="http://www.xlathlete.com/view_exercise.jsp?sport=sport&amp;exercise_name=Reverse%20Hyper" TargetMode="External"/><Relationship Id="rId26" Type="http://schemas.openxmlformats.org/officeDocument/2006/relationships/hyperlink" Target="http://xlathlete.com/" TargetMode="External"/><Relationship Id="rId3" Type="http://schemas.openxmlformats.org/officeDocument/2006/relationships/hyperlink" Target="http://www.xlathlete.com/view_exercise.jsp?sport=sport&amp;exercise_name=Front%20Squat" TargetMode="External"/><Relationship Id="rId21" Type="http://schemas.openxmlformats.org/officeDocument/2006/relationships/hyperlink" Target="http://www.xlathlete.com/view_exercise.jsp?sport=sport&amp;exercise_name=Dumbbell%20Straight%20Leg%20Deadlift" TargetMode="External"/><Relationship Id="rId7" Type="http://schemas.openxmlformats.org/officeDocument/2006/relationships/hyperlink" Target="http://www.xlathlete.com/view_exercise.jsp?sport=sport&amp;exercise_name=Half%20Rack%20Back%20Squat" TargetMode="External"/><Relationship Id="rId12" Type="http://schemas.openxmlformats.org/officeDocument/2006/relationships/hyperlink" Target="http://www.xlathlete.com/view_exercise.jsp?sport=sport&amp;exercise_name=Single%20Leg%20Calf%20Raise%20with%20knee%20bend" TargetMode="External"/><Relationship Id="rId17" Type="http://schemas.openxmlformats.org/officeDocument/2006/relationships/hyperlink" Target="http://www.xlathlete.com/view_exercise.jsp?sport=sport&amp;exercise_name=Single%20Leg%20Squat" TargetMode="External"/><Relationship Id="rId25" Type="http://schemas.openxmlformats.org/officeDocument/2006/relationships/hyperlink" Target="http://www.xlathlete.com/view_exercise.jsp?sport=sport&amp;exercise_name=Hex%20Bar%20Sinlge%20Leg%20Deadlift" TargetMode="External"/><Relationship Id="rId2" Type="http://schemas.openxmlformats.org/officeDocument/2006/relationships/hyperlink" Target="http://www.xlathlete.com/view_exercise.jsp?sport=sport&amp;exercise_name=Back%20Squat" TargetMode="External"/><Relationship Id="rId16" Type="http://schemas.openxmlformats.org/officeDocument/2006/relationships/hyperlink" Target="http://www.xlathlete.com/view_exercise.jsp?sport=sport&amp;exercise_name=Walking%20Deadlift" TargetMode="External"/><Relationship Id="rId20" Type="http://schemas.openxmlformats.org/officeDocument/2006/relationships/hyperlink" Target="http://www.xlathlete.com/view_exercise.jsp?sport=sport&amp;exercise_name=Dumbbell%20Walking%20Lunge" TargetMode="External"/><Relationship Id="rId29" Type="http://schemas.openxmlformats.org/officeDocument/2006/relationships/hyperlink" Target="http://www.xlathlete.com/" TargetMode="External"/><Relationship Id="rId1" Type="http://schemas.openxmlformats.org/officeDocument/2006/relationships/hyperlink" Target="http://www.xlathlete.com/view_exercise.jsp?sport=sport&amp;exercise_name=Back%20Squat" TargetMode="External"/><Relationship Id="rId6" Type="http://schemas.openxmlformats.org/officeDocument/2006/relationships/hyperlink" Target="http://www.xlathlete.com/view_exercise.jsp?sport=sport&amp;exercise_name=Deadlift" TargetMode="External"/><Relationship Id="rId11" Type="http://schemas.openxmlformats.org/officeDocument/2006/relationships/hyperlink" Target="http://www.xlathlete.com/view_exercise.jsp?sport=sport&amp;exercise_name=Front%20Step%20Up" TargetMode="External"/><Relationship Id="rId24" Type="http://schemas.openxmlformats.org/officeDocument/2006/relationships/hyperlink" Target="http://www.xlathlete.com/view_exercise.jsp?sport=sport&amp;exercise_name=Glute%20Bar%20Lifts" TargetMode="External"/><Relationship Id="rId5" Type="http://schemas.openxmlformats.org/officeDocument/2006/relationships/hyperlink" Target="http://www.xlathlete.com/view_exercise.jsp?sport=sport&amp;exercise_name=Sport%20Back%20Squat" TargetMode="External"/><Relationship Id="rId15" Type="http://schemas.openxmlformats.org/officeDocument/2006/relationships/hyperlink" Target="http://www.xlathlete.com/view_exercise.jsp?sport=sport&amp;exercise_name=Straight%20Leg%20Deadlift" TargetMode="External"/><Relationship Id="rId23" Type="http://schemas.openxmlformats.org/officeDocument/2006/relationships/hyperlink" Target="http://www.xlathlete.com/" TargetMode="External"/><Relationship Id="rId28" Type="http://schemas.openxmlformats.org/officeDocument/2006/relationships/hyperlink" Target="http://xlathlete.com/" TargetMode="External"/><Relationship Id="rId10" Type="http://schemas.openxmlformats.org/officeDocument/2006/relationships/hyperlink" Target="http://www.xlathlete.com/view_exercise.jsp?sport=sport&amp;exercise_name=Leg%20Press" TargetMode="External"/><Relationship Id="rId19" Type="http://schemas.openxmlformats.org/officeDocument/2006/relationships/hyperlink" Target="http://www.xlathlete.com/view_exercise.jsp?sport=sport&amp;exercise_name=Sinlge%20Leg%20Press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xlathlete.com/view_exercise.jsp?sport=sport&amp;exercise_name=Back%20Step%20Up" TargetMode="External"/><Relationship Id="rId9" Type="http://schemas.openxmlformats.org/officeDocument/2006/relationships/hyperlink" Target="http://www.xlathlete.com/view_exercise.jsp?sport=sport&amp;exercise_name=Hex%20Bar%20Deadlift" TargetMode="External"/><Relationship Id="rId14" Type="http://schemas.openxmlformats.org/officeDocument/2006/relationships/hyperlink" Target="http://www.xlathlete.com/view_exercise.jsp?sport=sport&amp;exercise_name=Single%20Leg%20Squat" TargetMode="External"/><Relationship Id="rId22" Type="http://schemas.openxmlformats.org/officeDocument/2006/relationships/hyperlink" Target="http://www.xlathlete.com/view_exercise.jsp?sport=sport&amp;exercise_name=Single%20Leg%20Calf%20Raise%20with%20knee%20bend" TargetMode="External"/><Relationship Id="rId27" Type="http://schemas.openxmlformats.org/officeDocument/2006/relationships/hyperlink" Target="http://www.xlathlete.com/view_exercise.jsp?sport=sport&amp;exercise_name=Hex%20Bar%20Single%20Leg%20Deadlift" TargetMode="External"/><Relationship Id="rId30" Type="http://schemas.openxmlformats.org/officeDocument/2006/relationships/hyperlink" Target="http://www.xlathle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tabSelected="1" view="pageLayout" topLeftCell="A7" zoomScaleNormal="100" workbookViewId="0">
      <selection activeCell="M31" sqref="M31"/>
    </sheetView>
  </sheetViews>
  <sheetFormatPr defaultRowHeight="15" x14ac:dyDescent="0.25"/>
  <cols>
    <col min="2" max="2" width="1.7109375" customWidth="1"/>
    <col min="3" max="3" width="4.42578125" bestFit="1" customWidth="1"/>
    <col min="4" max="4" width="12.5703125" bestFit="1" customWidth="1"/>
    <col min="6" max="6" width="2" customWidth="1"/>
    <col min="7" max="7" width="4.42578125" bestFit="1" customWidth="1"/>
    <col min="8" max="8" width="11.42578125" bestFit="1" customWidth="1"/>
    <col min="10" max="10" width="1.7109375" customWidth="1"/>
    <col min="11" max="11" width="4.42578125" bestFit="1" customWidth="1"/>
    <col min="12" max="12" width="10.7109375" bestFit="1" customWidth="1"/>
  </cols>
  <sheetData>
    <row r="1" spans="1:13" ht="33" x14ac:dyDescent="0.45">
      <c r="A1" s="92" t="s">
        <v>41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3.25" x14ac:dyDescent="0.35">
      <c r="A2" s="79" t="s">
        <v>30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0.25" x14ac:dyDescent="0.3">
      <c r="A3" s="80">
        <v>400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x14ac:dyDescent="0.25">
      <c r="A4" s="95" t="s">
        <v>43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x14ac:dyDescent="0.25">
      <c r="A5" s="95" t="s">
        <v>39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3" x14ac:dyDescent="0.25">
      <c r="A6" s="95" t="s">
        <v>40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3" x14ac:dyDescent="0.25">
      <c r="A7" s="96" t="s">
        <v>42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75"/>
    </row>
    <row r="8" spans="1:13" ht="15" customHeight="1" x14ac:dyDescent="0.25">
      <c r="A8" s="89" t="str">
        <f>A2</f>
        <v>Back Squat</v>
      </c>
      <c r="B8" s="76"/>
      <c r="C8" s="76"/>
      <c r="D8" s="76"/>
      <c r="E8" s="76" t="s">
        <v>37</v>
      </c>
      <c r="F8" s="76"/>
      <c r="G8" s="76"/>
      <c r="H8" s="76"/>
      <c r="I8" s="76" t="s">
        <v>38</v>
      </c>
      <c r="J8" s="76"/>
      <c r="K8" s="76"/>
      <c r="L8" s="76"/>
      <c r="M8" s="6"/>
    </row>
    <row r="9" spans="1:13" ht="23.25" customHeight="1" x14ac:dyDescent="0.25">
      <c r="A9" s="88">
        <f>$A3</f>
        <v>400</v>
      </c>
      <c r="B9" s="78"/>
      <c r="C9" s="78"/>
      <c r="D9" s="78"/>
      <c r="E9" s="78">
        <f>$A3*0.8</f>
        <v>320</v>
      </c>
      <c r="F9" s="78"/>
      <c r="G9" s="78"/>
      <c r="H9" s="78"/>
      <c r="I9" s="77">
        <f>$A3*0.5</f>
        <v>200</v>
      </c>
      <c r="J9" s="77"/>
      <c r="K9" s="77"/>
      <c r="L9" s="77"/>
      <c r="M9" s="1"/>
    </row>
    <row r="10" spans="1:13" ht="16.5" thickBot="1" x14ac:dyDescent="0.3">
      <c r="A10" s="85" t="s">
        <v>36</v>
      </c>
      <c r="B10" s="85"/>
      <c r="C10" s="85"/>
      <c r="D10" s="85"/>
      <c r="E10" s="86" t="s">
        <v>36</v>
      </c>
      <c r="F10" s="86"/>
      <c r="G10" s="86"/>
      <c r="H10" s="86"/>
      <c r="I10" s="86" t="s">
        <v>36</v>
      </c>
      <c r="J10" s="86"/>
      <c r="K10" s="86"/>
      <c r="L10" s="86"/>
    </row>
    <row r="11" spans="1:13" ht="15.75" x14ac:dyDescent="0.25">
      <c r="A11" s="19">
        <f>$A$9*1</f>
        <v>400</v>
      </c>
      <c r="B11" s="21" t="s">
        <v>21</v>
      </c>
      <c r="C11" s="21">
        <f>$A$9*0.95</f>
        <v>380</v>
      </c>
      <c r="D11" s="21" t="s">
        <v>22</v>
      </c>
      <c r="E11" s="38">
        <f>E9*1</f>
        <v>320</v>
      </c>
      <c r="F11" s="32" t="s">
        <v>21</v>
      </c>
      <c r="G11" s="32">
        <f>E9*0.95</f>
        <v>304</v>
      </c>
      <c r="H11" s="39" t="s">
        <v>22</v>
      </c>
      <c r="I11" s="32">
        <f>I9*1</f>
        <v>200</v>
      </c>
      <c r="J11" s="32" t="s">
        <v>21</v>
      </c>
      <c r="K11" s="21">
        <f>I9*0.95</f>
        <v>190</v>
      </c>
      <c r="L11" s="22" t="s">
        <v>22</v>
      </c>
    </row>
    <row r="12" spans="1:13" ht="15.75" x14ac:dyDescent="0.25">
      <c r="A12" s="23">
        <f>$A$9*0.95</f>
        <v>380</v>
      </c>
      <c r="B12" s="25" t="s">
        <v>21</v>
      </c>
      <c r="C12" s="25">
        <f>$A$9*0.925</f>
        <v>370</v>
      </c>
      <c r="D12" s="25" t="s">
        <v>24</v>
      </c>
      <c r="E12" s="40">
        <f>E9*0.95</f>
        <v>304</v>
      </c>
      <c r="F12" s="33" t="s">
        <v>21</v>
      </c>
      <c r="G12" s="33">
        <f>E9*0.925</f>
        <v>296</v>
      </c>
      <c r="H12" s="41" t="s">
        <v>24</v>
      </c>
      <c r="I12" s="48">
        <f>I9*0.95</f>
        <v>190</v>
      </c>
      <c r="J12" s="33" t="s">
        <v>21</v>
      </c>
      <c r="K12" s="25">
        <f>I9*0.925</f>
        <v>185</v>
      </c>
      <c r="L12" s="26" t="s">
        <v>24</v>
      </c>
    </row>
    <row r="13" spans="1:13" ht="15.75" x14ac:dyDescent="0.25">
      <c r="A13" s="30">
        <f>$A$9*0.925</f>
        <v>370</v>
      </c>
      <c r="B13" s="25" t="s">
        <v>21</v>
      </c>
      <c r="C13" s="25">
        <f>$A$9*0.875</f>
        <v>350</v>
      </c>
      <c r="D13" s="25" t="s">
        <v>23</v>
      </c>
      <c r="E13" s="40">
        <f>E9*0.925</f>
        <v>296</v>
      </c>
      <c r="F13" s="33" t="s">
        <v>21</v>
      </c>
      <c r="G13" s="33">
        <f>E9*0.875</f>
        <v>280</v>
      </c>
      <c r="H13" s="41" t="s">
        <v>23</v>
      </c>
      <c r="I13" s="48">
        <f>I9*0.925</f>
        <v>185</v>
      </c>
      <c r="J13" s="33" t="s">
        <v>21</v>
      </c>
      <c r="K13" s="25">
        <f>I9*0.875</f>
        <v>175</v>
      </c>
      <c r="L13" s="26" t="s">
        <v>23</v>
      </c>
    </row>
    <row r="14" spans="1:13" ht="15.75" x14ac:dyDescent="0.25">
      <c r="A14" s="30">
        <f>$A$9*0.875</f>
        <v>350</v>
      </c>
      <c r="B14" s="25" t="s">
        <v>21</v>
      </c>
      <c r="C14" s="25">
        <f>$A$9*0.85</f>
        <v>340</v>
      </c>
      <c r="D14" s="25" t="s">
        <v>25</v>
      </c>
      <c r="E14" s="40">
        <f>E9*0.875</f>
        <v>280</v>
      </c>
      <c r="F14" s="33" t="s">
        <v>21</v>
      </c>
      <c r="G14" s="33">
        <f>E9*0.85</f>
        <v>272</v>
      </c>
      <c r="H14" s="41" t="s">
        <v>31</v>
      </c>
      <c r="I14" s="48">
        <f>I9*0.875</f>
        <v>175</v>
      </c>
      <c r="J14" s="33" t="s">
        <v>21</v>
      </c>
      <c r="K14" s="25">
        <f>I9*0.85</f>
        <v>170</v>
      </c>
      <c r="L14" s="26" t="s">
        <v>25</v>
      </c>
    </row>
    <row r="15" spans="1:13" ht="15.75" x14ac:dyDescent="0.25">
      <c r="A15" s="30">
        <f>$A$9*0.85</f>
        <v>340</v>
      </c>
      <c r="B15" s="25" t="s">
        <v>21</v>
      </c>
      <c r="C15" s="25">
        <f>$A$9*0.8</f>
        <v>320</v>
      </c>
      <c r="D15" s="25" t="s">
        <v>26</v>
      </c>
      <c r="E15" s="40">
        <f>E9*0.85</f>
        <v>272</v>
      </c>
      <c r="F15" s="33" t="s">
        <v>21</v>
      </c>
      <c r="G15" s="33">
        <f>E9*0.8</f>
        <v>256</v>
      </c>
      <c r="H15" s="41" t="s">
        <v>32</v>
      </c>
      <c r="I15" s="48">
        <f>I9*0.85</f>
        <v>170</v>
      </c>
      <c r="J15" s="33" t="s">
        <v>21</v>
      </c>
      <c r="K15" s="25">
        <f>I9*0.8</f>
        <v>160</v>
      </c>
      <c r="L15" s="26" t="s">
        <v>26</v>
      </c>
    </row>
    <row r="16" spans="1:13" ht="15.75" x14ac:dyDescent="0.25">
      <c r="A16" s="30">
        <f>$A$9*0.8</f>
        <v>320</v>
      </c>
      <c r="B16" s="25" t="s">
        <v>21</v>
      </c>
      <c r="C16" s="25">
        <f>$A$9*0.75</f>
        <v>300</v>
      </c>
      <c r="D16" s="25" t="s">
        <v>27</v>
      </c>
      <c r="E16" s="40">
        <f>E9*0.8</f>
        <v>256</v>
      </c>
      <c r="F16" s="33" t="s">
        <v>21</v>
      </c>
      <c r="G16" s="33">
        <f>E9*0.75</f>
        <v>240</v>
      </c>
      <c r="H16" s="41" t="s">
        <v>33</v>
      </c>
      <c r="I16" s="48">
        <f>I9*0.8</f>
        <v>160</v>
      </c>
      <c r="J16" s="33" t="s">
        <v>21</v>
      </c>
      <c r="K16" s="25">
        <f>I9*0.75</f>
        <v>150</v>
      </c>
      <c r="L16" s="26" t="s">
        <v>27</v>
      </c>
    </row>
    <row r="17" spans="1:13" ht="15.75" x14ac:dyDescent="0.25">
      <c r="A17" s="30">
        <f>$A$9*0.75</f>
        <v>300</v>
      </c>
      <c r="B17" s="25" t="s">
        <v>21</v>
      </c>
      <c r="C17" s="25">
        <f>$A$9*0.675</f>
        <v>270</v>
      </c>
      <c r="D17" s="25" t="s">
        <v>28</v>
      </c>
      <c r="E17" s="40">
        <f>E9*0.75</f>
        <v>240</v>
      </c>
      <c r="F17" s="33" t="s">
        <v>21</v>
      </c>
      <c r="G17" s="33">
        <f>E9*0.675</f>
        <v>216</v>
      </c>
      <c r="H17" s="41" t="s">
        <v>34</v>
      </c>
      <c r="I17" s="48">
        <f>I9*0.75</f>
        <v>150</v>
      </c>
      <c r="J17" s="33" t="s">
        <v>21</v>
      </c>
      <c r="K17" s="25">
        <f>I9*0.675</f>
        <v>135</v>
      </c>
      <c r="L17" s="26" t="s">
        <v>28</v>
      </c>
    </row>
    <row r="18" spans="1:13" ht="16.5" thickBot="1" x14ac:dyDescent="0.3">
      <c r="A18" s="65">
        <f>$A$9*0.675</f>
        <v>270</v>
      </c>
      <c r="B18" s="28" t="s">
        <v>21</v>
      </c>
      <c r="C18" s="28">
        <f>$A$9*0.565</f>
        <v>225.99999999999997</v>
      </c>
      <c r="D18" s="28" t="s">
        <v>29</v>
      </c>
      <c r="E18" s="42">
        <f>E9*0.675</f>
        <v>216</v>
      </c>
      <c r="F18" s="36" t="s">
        <v>21</v>
      </c>
      <c r="G18" s="37">
        <f>E9*0.565</f>
        <v>180.79999999999998</v>
      </c>
      <c r="H18" s="43" t="s">
        <v>35</v>
      </c>
      <c r="I18" s="37">
        <f>I9*0.675</f>
        <v>135</v>
      </c>
      <c r="J18" s="36" t="s">
        <v>21</v>
      </c>
      <c r="K18" s="28">
        <f>I9*0.565</f>
        <v>112.99999999999999</v>
      </c>
      <c r="L18" s="29" t="s">
        <v>29</v>
      </c>
      <c r="M18" s="1"/>
    </row>
    <row r="19" spans="1:13" ht="15.75" x14ac:dyDescent="0.25">
      <c r="A19" s="15"/>
      <c r="B19" s="14"/>
      <c r="C19" s="14"/>
      <c r="D19" s="14"/>
      <c r="E19" s="4"/>
      <c r="F19" s="5"/>
      <c r="G19" s="8"/>
      <c r="H19" s="5"/>
      <c r="I19" s="9"/>
      <c r="J19" s="5"/>
      <c r="K19" s="3"/>
      <c r="L19" s="3"/>
      <c r="M19" s="1"/>
    </row>
    <row r="20" spans="1:13" ht="15.75" x14ac:dyDescent="0.25">
      <c r="A20" s="76" t="s">
        <v>15</v>
      </c>
      <c r="B20" s="76"/>
      <c r="C20" s="76"/>
      <c r="D20" s="76"/>
      <c r="E20" s="76" t="s">
        <v>16</v>
      </c>
      <c r="F20" s="76"/>
      <c r="G20" s="76"/>
      <c r="H20" s="76"/>
      <c r="I20" s="76" t="s">
        <v>0</v>
      </c>
      <c r="J20" s="76"/>
      <c r="K20" s="76"/>
      <c r="L20" s="76"/>
      <c r="M20" s="1"/>
    </row>
    <row r="21" spans="1:13" ht="15.75" x14ac:dyDescent="0.25">
      <c r="A21" s="77">
        <f>$A3*0.4</f>
        <v>160</v>
      </c>
      <c r="B21" s="77"/>
      <c r="C21" s="77"/>
      <c r="D21" s="77"/>
      <c r="E21" s="78">
        <f>$A3*1.2</f>
        <v>480</v>
      </c>
      <c r="F21" s="78"/>
      <c r="G21" s="78"/>
      <c r="H21" s="78"/>
      <c r="I21" s="78">
        <f>$A3</f>
        <v>400</v>
      </c>
      <c r="J21" s="78"/>
      <c r="K21" s="78"/>
      <c r="L21" s="78"/>
      <c r="M21" s="2"/>
    </row>
    <row r="22" spans="1:13" ht="16.5" thickBot="1" x14ac:dyDescent="0.3">
      <c r="B22" s="11" t="s">
        <v>36</v>
      </c>
      <c r="C22" s="4"/>
      <c r="D22" s="3"/>
      <c r="F22" s="11" t="s">
        <v>36</v>
      </c>
      <c r="G22" s="4"/>
      <c r="H22" s="4"/>
      <c r="J22" s="11" t="s">
        <v>36</v>
      </c>
      <c r="L22" s="3"/>
    </row>
    <row r="23" spans="1:13" ht="15.75" x14ac:dyDescent="0.25">
      <c r="A23" s="38">
        <f>A21*1</f>
        <v>160</v>
      </c>
      <c r="B23" s="32" t="s">
        <v>21</v>
      </c>
      <c r="C23" s="32">
        <f>A21*0.95</f>
        <v>152</v>
      </c>
      <c r="D23" s="21" t="s">
        <v>22</v>
      </c>
      <c r="E23" s="38">
        <f>E21*1</f>
        <v>480</v>
      </c>
      <c r="F23" s="32" t="s">
        <v>21</v>
      </c>
      <c r="G23" s="32">
        <f>E21*0.95</f>
        <v>456</v>
      </c>
      <c r="H23" s="22" t="s">
        <v>22</v>
      </c>
      <c r="I23" s="32">
        <f>I21*1</f>
        <v>400</v>
      </c>
      <c r="J23" s="32" t="s">
        <v>21</v>
      </c>
      <c r="K23" s="21">
        <f>I21*0.95</f>
        <v>380</v>
      </c>
      <c r="L23" s="22" t="s">
        <v>22</v>
      </c>
    </row>
    <row r="24" spans="1:13" ht="15.75" x14ac:dyDescent="0.25">
      <c r="A24" s="40">
        <f>A21*0.95</f>
        <v>152</v>
      </c>
      <c r="B24" s="44" t="s">
        <v>21</v>
      </c>
      <c r="C24" s="44">
        <f>A21*0.925</f>
        <v>148</v>
      </c>
      <c r="D24" s="25" t="s">
        <v>24</v>
      </c>
      <c r="E24" s="40">
        <f>E21*0.95</f>
        <v>456</v>
      </c>
      <c r="F24" s="33" t="s">
        <v>21</v>
      </c>
      <c r="G24" s="33">
        <f>E21*0.925</f>
        <v>444</v>
      </c>
      <c r="H24" s="26" t="s">
        <v>24</v>
      </c>
      <c r="I24" s="33">
        <f>I21*0.95</f>
        <v>380</v>
      </c>
      <c r="J24" s="33" t="s">
        <v>21</v>
      </c>
      <c r="K24" s="25">
        <f>I21*0.925</f>
        <v>370</v>
      </c>
      <c r="L24" s="26" t="s">
        <v>24</v>
      </c>
    </row>
    <row r="25" spans="1:13" ht="15.75" x14ac:dyDescent="0.25">
      <c r="A25" s="40">
        <f>A21*0.925</f>
        <v>148</v>
      </c>
      <c r="B25" s="44" t="s">
        <v>21</v>
      </c>
      <c r="C25" s="44">
        <f>A21*0.875</f>
        <v>140</v>
      </c>
      <c r="D25" s="25" t="s">
        <v>23</v>
      </c>
      <c r="E25" s="40">
        <f>E21*0.925</f>
        <v>444</v>
      </c>
      <c r="F25" s="33" t="s">
        <v>21</v>
      </c>
      <c r="G25" s="33">
        <f>E21*0.875</f>
        <v>420</v>
      </c>
      <c r="H25" s="26" t="s">
        <v>23</v>
      </c>
      <c r="I25" s="33">
        <f>I21*0.925</f>
        <v>370</v>
      </c>
      <c r="J25" s="33" t="s">
        <v>21</v>
      </c>
      <c r="K25" s="25">
        <f>I21*0.875</f>
        <v>350</v>
      </c>
      <c r="L25" s="26" t="s">
        <v>23</v>
      </c>
    </row>
    <row r="26" spans="1:13" ht="15.75" x14ac:dyDescent="0.25">
      <c r="A26" s="40">
        <f>A21*0.875</f>
        <v>140</v>
      </c>
      <c r="B26" s="33" t="s">
        <v>21</v>
      </c>
      <c r="C26" s="33">
        <f>A21*0.85</f>
        <v>136</v>
      </c>
      <c r="D26" s="25" t="s">
        <v>25</v>
      </c>
      <c r="E26" s="40">
        <f>E21*0.875</f>
        <v>420</v>
      </c>
      <c r="F26" s="33" t="s">
        <v>21</v>
      </c>
      <c r="G26" s="33">
        <f>E21*0.85</f>
        <v>408</v>
      </c>
      <c r="H26" s="26" t="s">
        <v>25</v>
      </c>
      <c r="I26" s="33">
        <f>I21*0.875</f>
        <v>350</v>
      </c>
      <c r="J26" s="33" t="s">
        <v>21</v>
      </c>
      <c r="K26" s="25">
        <f>I21*0.85</f>
        <v>340</v>
      </c>
      <c r="L26" s="26" t="s">
        <v>25</v>
      </c>
      <c r="M26" s="1"/>
    </row>
    <row r="27" spans="1:13" ht="15.75" x14ac:dyDescent="0.25">
      <c r="A27" s="40">
        <f>A21*0.85</f>
        <v>136</v>
      </c>
      <c r="B27" s="33" t="s">
        <v>21</v>
      </c>
      <c r="C27" s="33">
        <f>A21*0.8</f>
        <v>128</v>
      </c>
      <c r="D27" s="25" t="s">
        <v>26</v>
      </c>
      <c r="E27" s="40">
        <f>E21*0.85</f>
        <v>408</v>
      </c>
      <c r="F27" s="33" t="s">
        <v>21</v>
      </c>
      <c r="G27" s="33">
        <f>E21*0.8</f>
        <v>384</v>
      </c>
      <c r="H27" s="26" t="s">
        <v>26</v>
      </c>
      <c r="I27" s="33">
        <f>I21*0.85</f>
        <v>340</v>
      </c>
      <c r="J27" s="33" t="s">
        <v>21</v>
      </c>
      <c r="K27" s="25">
        <f>I21*0.8</f>
        <v>320</v>
      </c>
      <c r="L27" s="26" t="s">
        <v>26</v>
      </c>
    </row>
    <row r="28" spans="1:13" ht="15.75" x14ac:dyDescent="0.25">
      <c r="A28" s="40">
        <f>A21*0.8</f>
        <v>128</v>
      </c>
      <c r="B28" s="33" t="s">
        <v>21</v>
      </c>
      <c r="C28" s="33">
        <f>A21*0.75</f>
        <v>120</v>
      </c>
      <c r="D28" s="25" t="s">
        <v>27</v>
      </c>
      <c r="E28" s="40">
        <f>E21*0.8</f>
        <v>384</v>
      </c>
      <c r="F28" s="33" t="s">
        <v>21</v>
      </c>
      <c r="G28" s="33">
        <f>E21*0.75</f>
        <v>360</v>
      </c>
      <c r="H28" s="26" t="s">
        <v>27</v>
      </c>
      <c r="I28" s="33">
        <f>I21*0.8</f>
        <v>320</v>
      </c>
      <c r="J28" s="33" t="s">
        <v>21</v>
      </c>
      <c r="K28" s="25">
        <f>I21*0.75</f>
        <v>300</v>
      </c>
      <c r="L28" s="26" t="s">
        <v>27</v>
      </c>
    </row>
    <row r="29" spans="1:13" ht="15.75" x14ac:dyDescent="0.25">
      <c r="A29" s="40">
        <f>A21*0.75</f>
        <v>120</v>
      </c>
      <c r="B29" s="33" t="s">
        <v>21</v>
      </c>
      <c r="C29" s="33">
        <f>A21*0.675</f>
        <v>108</v>
      </c>
      <c r="D29" s="25" t="s">
        <v>28</v>
      </c>
      <c r="E29" s="40">
        <f>E21*0.75</f>
        <v>360</v>
      </c>
      <c r="F29" s="33" t="s">
        <v>21</v>
      </c>
      <c r="G29" s="33">
        <f>E21*0.675</f>
        <v>324</v>
      </c>
      <c r="H29" s="26" t="s">
        <v>28</v>
      </c>
      <c r="I29" s="33">
        <f>I21*0.75</f>
        <v>300</v>
      </c>
      <c r="J29" s="33" t="s">
        <v>21</v>
      </c>
      <c r="K29" s="25">
        <f>I21*0.675</f>
        <v>270</v>
      </c>
      <c r="L29" s="26" t="s">
        <v>28</v>
      </c>
    </row>
    <row r="30" spans="1:13" ht="16.5" thickBot="1" x14ac:dyDescent="0.3">
      <c r="A30" s="42">
        <f>A21*0.675</f>
        <v>108</v>
      </c>
      <c r="B30" s="35" t="s">
        <v>21</v>
      </c>
      <c r="C30" s="35">
        <f>A21*0.565</f>
        <v>90.399999999999991</v>
      </c>
      <c r="D30" s="28" t="s">
        <v>29</v>
      </c>
      <c r="E30" s="42">
        <f>E21*0.675</f>
        <v>324</v>
      </c>
      <c r="F30" s="35" t="s">
        <v>21</v>
      </c>
      <c r="G30" s="45">
        <f>E21*0.565</f>
        <v>271.2</v>
      </c>
      <c r="H30" s="29" t="s">
        <v>29</v>
      </c>
      <c r="I30" s="45">
        <f>I21*0.675</f>
        <v>270</v>
      </c>
      <c r="J30" s="35" t="s">
        <v>21</v>
      </c>
      <c r="K30" s="28">
        <f>I21*0.565</f>
        <v>225.99999999999997</v>
      </c>
      <c r="L30" s="29" t="s">
        <v>29</v>
      </c>
    </row>
    <row r="31" spans="1:13" ht="15.75" x14ac:dyDescent="0.25">
      <c r="A31" s="4"/>
      <c r="B31" s="4"/>
      <c r="C31" s="4"/>
      <c r="D31" s="3"/>
      <c r="E31" s="4"/>
      <c r="F31" s="4"/>
      <c r="G31" s="4"/>
      <c r="H31" s="3"/>
      <c r="I31" s="4"/>
      <c r="J31" s="4"/>
      <c r="L31" s="3"/>
    </row>
    <row r="32" spans="1:13" ht="15.75" x14ac:dyDescent="0.25">
      <c r="A32" s="78" t="s">
        <v>3</v>
      </c>
      <c r="B32" s="78"/>
      <c r="C32" s="78"/>
      <c r="D32" s="78"/>
      <c r="E32" s="87" t="s">
        <v>4</v>
      </c>
      <c r="F32" s="87"/>
      <c r="G32" s="87"/>
      <c r="H32" s="87"/>
      <c r="I32" s="76" t="s">
        <v>18</v>
      </c>
      <c r="J32" s="76"/>
      <c r="K32" s="76"/>
      <c r="L32" s="76"/>
    </row>
    <row r="33" spans="1:12" ht="15.75" x14ac:dyDescent="0.25">
      <c r="A33" s="77">
        <f>A3*1.33</f>
        <v>532</v>
      </c>
      <c r="B33" s="77"/>
      <c r="C33" s="77"/>
      <c r="D33" s="77"/>
      <c r="E33" s="78">
        <f>A3*1.15</f>
        <v>459.99999999999994</v>
      </c>
      <c r="F33" s="78"/>
      <c r="G33" s="78"/>
      <c r="H33" s="78"/>
      <c r="I33" s="78">
        <f>$A3</f>
        <v>400</v>
      </c>
      <c r="J33" s="78"/>
      <c r="K33" s="78"/>
      <c r="L33" s="78"/>
    </row>
    <row r="34" spans="1:12" ht="16.5" thickBot="1" x14ac:dyDescent="0.3">
      <c r="B34" s="11" t="s">
        <v>36</v>
      </c>
      <c r="C34" s="4"/>
      <c r="F34" s="11" t="s">
        <v>36</v>
      </c>
      <c r="G34" s="4"/>
      <c r="H34" s="4"/>
      <c r="J34" s="11" t="s">
        <v>36</v>
      </c>
    </row>
    <row r="35" spans="1:12" ht="15.75" x14ac:dyDescent="0.25">
      <c r="A35" s="38">
        <f>A33*1</f>
        <v>532</v>
      </c>
      <c r="B35" s="32" t="s">
        <v>21</v>
      </c>
      <c r="C35" s="32">
        <f>A35*0.95</f>
        <v>505.4</v>
      </c>
      <c r="D35" s="21" t="s">
        <v>22</v>
      </c>
      <c r="E35" s="38">
        <f>E33*1</f>
        <v>459.99999999999994</v>
      </c>
      <c r="F35" s="32" t="s">
        <v>21</v>
      </c>
      <c r="G35" s="32">
        <f>E35*0.95</f>
        <v>436.99999999999994</v>
      </c>
      <c r="H35" s="22" t="s">
        <v>22</v>
      </c>
      <c r="I35" s="32">
        <f>I33*1</f>
        <v>400</v>
      </c>
      <c r="J35" s="32" t="s">
        <v>21</v>
      </c>
      <c r="K35" s="21">
        <f>I33*0.95</f>
        <v>380</v>
      </c>
      <c r="L35" s="22" t="s">
        <v>22</v>
      </c>
    </row>
    <row r="36" spans="1:12" ht="15.75" x14ac:dyDescent="0.25">
      <c r="A36" s="47">
        <f>A33*0.95</f>
        <v>505.4</v>
      </c>
      <c r="B36" s="33" t="s">
        <v>21</v>
      </c>
      <c r="C36" s="33">
        <f>A33*0.925</f>
        <v>492.1</v>
      </c>
      <c r="D36" s="25" t="s">
        <v>24</v>
      </c>
      <c r="E36" s="40">
        <f>E33*0.95</f>
        <v>436.99999999999994</v>
      </c>
      <c r="F36" s="33" t="s">
        <v>21</v>
      </c>
      <c r="G36" s="48">
        <f>E33*0.925</f>
        <v>425.49999999999994</v>
      </c>
      <c r="H36" s="26" t="s">
        <v>24</v>
      </c>
      <c r="I36" s="33">
        <f>I33*0.95</f>
        <v>380</v>
      </c>
      <c r="J36" s="33" t="s">
        <v>21</v>
      </c>
      <c r="K36" s="25">
        <f>I33*0.925</f>
        <v>370</v>
      </c>
      <c r="L36" s="26" t="s">
        <v>24</v>
      </c>
    </row>
    <row r="37" spans="1:12" ht="15.75" x14ac:dyDescent="0.25">
      <c r="A37" s="47">
        <f>A33*0.925</f>
        <v>492.1</v>
      </c>
      <c r="B37" s="33" t="s">
        <v>21</v>
      </c>
      <c r="C37" s="33">
        <f>A33*0.875</f>
        <v>465.5</v>
      </c>
      <c r="D37" s="25" t="s">
        <v>23</v>
      </c>
      <c r="E37" s="47">
        <f>E33*0.925</f>
        <v>425.49999999999994</v>
      </c>
      <c r="F37" s="33" t="s">
        <v>21</v>
      </c>
      <c r="G37" s="48">
        <f>E33*0.875</f>
        <v>402.49999999999994</v>
      </c>
      <c r="H37" s="26" t="s">
        <v>23</v>
      </c>
      <c r="I37" s="33">
        <f>I33*0.925</f>
        <v>370</v>
      </c>
      <c r="J37" s="33" t="s">
        <v>21</v>
      </c>
      <c r="K37" s="25">
        <f>I33*0.875</f>
        <v>350</v>
      </c>
      <c r="L37" s="26" t="s">
        <v>23</v>
      </c>
    </row>
    <row r="38" spans="1:12" ht="15.75" x14ac:dyDescent="0.25">
      <c r="A38" s="47">
        <f>A33*0.875</f>
        <v>465.5</v>
      </c>
      <c r="B38" s="33" t="s">
        <v>21</v>
      </c>
      <c r="C38" s="33">
        <f>A33*0.85</f>
        <v>452.2</v>
      </c>
      <c r="D38" s="25" t="s">
        <v>25</v>
      </c>
      <c r="E38" s="47">
        <f>E33*0.875</f>
        <v>402.49999999999994</v>
      </c>
      <c r="F38" s="33" t="s">
        <v>21</v>
      </c>
      <c r="G38" s="33">
        <f>E33*0.85</f>
        <v>390.99999999999994</v>
      </c>
      <c r="H38" s="26" t="s">
        <v>25</v>
      </c>
      <c r="I38" s="33">
        <f>I33*0.875</f>
        <v>350</v>
      </c>
      <c r="J38" s="33" t="s">
        <v>21</v>
      </c>
      <c r="K38" s="25">
        <f>I33*0.85</f>
        <v>340</v>
      </c>
      <c r="L38" s="26" t="s">
        <v>25</v>
      </c>
    </row>
    <row r="39" spans="1:12" ht="15.75" x14ac:dyDescent="0.25">
      <c r="A39" s="47">
        <f>A33*0.85</f>
        <v>452.2</v>
      </c>
      <c r="B39" s="33" t="s">
        <v>21</v>
      </c>
      <c r="C39" s="33">
        <f>A33*0.8</f>
        <v>425.6</v>
      </c>
      <c r="D39" s="25" t="s">
        <v>26</v>
      </c>
      <c r="E39" s="40">
        <f>E33*0.85</f>
        <v>390.99999999999994</v>
      </c>
      <c r="F39" s="33" t="s">
        <v>21</v>
      </c>
      <c r="G39" s="33">
        <f>E33*0.8</f>
        <v>368</v>
      </c>
      <c r="H39" s="26" t="s">
        <v>26</v>
      </c>
      <c r="I39" s="33">
        <f>I33*0.85</f>
        <v>340</v>
      </c>
      <c r="J39" s="33" t="s">
        <v>21</v>
      </c>
      <c r="K39" s="25">
        <f>I33*0.8</f>
        <v>320</v>
      </c>
      <c r="L39" s="26" t="s">
        <v>26</v>
      </c>
    </row>
    <row r="40" spans="1:12" ht="15.75" x14ac:dyDescent="0.25">
      <c r="A40" s="47">
        <f>A33*0.8</f>
        <v>425.6</v>
      </c>
      <c r="B40" s="33" t="s">
        <v>21</v>
      </c>
      <c r="C40" s="33">
        <f>A33*0.75</f>
        <v>399</v>
      </c>
      <c r="D40" s="25" t="s">
        <v>27</v>
      </c>
      <c r="E40" s="40">
        <f>E33*0.8</f>
        <v>368</v>
      </c>
      <c r="F40" s="33" t="s">
        <v>21</v>
      </c>
      <c r="G40" s="33">
        <f>E33*0.75</f>
        <v>344.99999999999994</v>
      </c>
      <c r="H40" s="26" t="s">
        <v>27</v>
      </c>
      <c r="I40" s="33">
        <f>I33*0.8</f>
        <v>320</v>
      </c>
      <c r="J40" s="33" t="s">
        <v>21</v>
      </c>
      <c r="K40" s="25">
        <f>I33*0.75</f>
        <v>300</v>
      </c>
      <c r="L40" s="26" t="s">
        <v>27</v>
      </c>
    </row>
    <row r="41" spans="1:12" ht="15.75" x14ac:dyDescent="0.25">
      <c r="A41" s="40">
        <f>A33*0.75</f>
        <v>399</v>
      </c>
      <c r="B41" s="33" t="s">
        <v>21</v>
      </c>
      <c r="C41" s="33">
        <f>A33*0.675</f>
        <v>359.1</v>
      </c>
      <c r="D41" s="25" t="s">
        <v>28</v>
      </c>
      <c r="E41" s="40">
        <f>E33*0.75</f>
        <v>344.99999999999994</v>
      </c>
      <c r="F41" s="33" t="s">
        <v>21</v>
      </c>
      <c r="G41" s="48">
        <f>E33*0.675</f>
        <v>310.5</v>
      </c>
      <c r="H41" s="26" t="s">
        <v>28</v>
      </c>
      <c r="I41" s="33">
        <f>I33*0.75</f>
        <v>300</v>
      </c>
      <c r="J41" s="33" t="s">
        <v>21</v>
      </c>
      <c r="K41" s="25">
        <f>I33*0.675</f>
        <v>270</v>
      </c>
      <c r="L41" s="26" t="s">
        <v>28</v>
      </c>
    </row>
    <row r="42" spans="1:12" ht="16.5" thickBot="1" x14ac:dyDescent="0.3">
      <c r="A42" s="31">
        <f>A33*0.675</f>
        <v>359.1</v>
      </c>
      <c r="B42" s="35" t="s">
        <v>21</v>
      </c>
      <c r="C42" s="35">
        <f>A33*0.565</f>
        <v>300.58</v>
      </c>
      <c r="D42" s="28" t="s">
        <v>29</v>
      </c>
      <c r="E42" s="31">
        <f>E33*0.675</f>
        <v>310.5</v>
      </c>
      <c r="F42" s="35" t="s">
        <v>21</v>
      </c>
      <c r="G42" s="45">
        <f>E33*0.565</f>
        <v>259.89999999999992</v>
      </c>
      <c r="H42" s="29" t="s">
        <v>29</v>
      </c>
      <c r="I42" s="49">
        <f>I33*0.675</f>
        <v>270</v>
      </c>
      <c r="J42" s="35" t="s">
        <v>21</v>
      </c>
      <c r="K42" s="28">
        <f>I33*0.565</f>
        <v>225.99999999999997</v>
      </c>
      <c r="L42" s="29" t="s">
        <v>29</v>
      </c>
    </row>
    <row r="43" spans="1:12" ht="15.75" x14ac:dyDescent="0.25">
      <c r="A43" s="7"/>
      <c r="B43" s="12"/>
      <c r="C43" s="12"/>
      <c r="E43" s="7"/>
      <c r="F43" s="4"/>
      <c r="G43" s="4"/>
      <c r="H43" s="3"/>
      <c r="I43" s="5"/>
      <c r="J43" s="4"/>
    </row>
    <row r="44" spans="1:12" ht="33" x14ac:dyDescent="0.45">
      <c r="A44" s="94" t="s">
        <v>41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</row>
    <row r="45" spans="1:12" ht="15.75" x14ac:dyDescent="0.25">
      <c r="A45" s="76" t="s">
        <v>19</v>
      </c>
      <c r="B45" s="76"/>
      <c r="C45" s="76"/>
      <c r="D45" s="76"/>
      <c r="E45" s="93" t="s">
        <v>5</v>
      </c>
      <c r="F45" s="93"/>
      <c r="G45" s="93"/>
      <c r="H45" s="93"/>
      <c r="I45" s="78" t="s">
        <v>20</v>
      </c>
      <c r="J45" s="78"/>
      <c r="K45" s="78"/>
      <c r="L45" s="78"/>
    </row>
    <row r="46" spans="1:12" ht="15.75" x14ac:dyDescent="0.25">
      <c r="A46" s="77">
        <f>A3</f>
        <v>400</v>
      </c>
      <c r="B46" s="77"/>
      <c r="C46" s="77"/>
      <c r="D46" s="77"/>
      <c r="E46" s="77">
        <f>A3*0.5</f>
        <v>200</v>
      </c>
      <c r="F46" s="77"/>
      <c r="G46" s="77"/>
      <c r="H46" s="77"/>
      <c r="I46" s="78">
        <f>A3*0.5</f>
        <v>200</v>
      </c>
      <c r="J46" s="78"/>
      <c r="K46" s="78"/>
      <c r="L46" s="78"/>
    </row>
    <row r="47" spans="1:12" ht="16.5" thickBot="1" x14ac:dyDescent="0.3">
      <c r="A47" s="84" t="s">
        <v>36</v>
      </c>
      <c r="B47" s="84"/>
      <c r="C47" s="84"/>
      <c r="D47" s="84"/>
      <c r="E47" s="91" t="s">
        <v>36</v>
      </c>
      <c r="F47" s="91"/>
      <c r="G47" s="91"/>
      <c r="H47" s="91"/>
      <c r="I47" s="90" t="s">
        <v>36</v>
      </c>
      <c r="J47" s="90"/>
      <c r="K47" s="90"/>
      <c r="L47" s="90"/>
    </row>
    <row r="48" spans="1:12" ht="15.75" x14ac:dyDescent="0.25">
      <c r="A48" s="32">
        <f>A46*1</f>
        <v>400</v>
      </c>
      <c r="B48" s="32" t="s">
        <v>21</v>
      </c>
      <c r="C48" s="21">
        <f>A46*0.95</f>
        <v>380</v>
      </c>
      <c r="D48" s="22" t="s">
        <v>22</v>
      </c>
      <c r="E48" s="32">
        <f>E46*1</f>
        <v>200</v>
      </c>
      <c r="F48" s="32" t="s">
        <v>21</v>
      </c>
      <c r="G48" s="21">
        <f>E46*0.95</f>
        <v>190</v>
      </c>
      <c r="H48" s="22" t="s">
        <v>22</v>
      </c>
      <c r="I48" s="32">
        <f>I46*1</f>
        <v>200</v>
      </c>
      <c r="J48" s="32" t="s">
        <v>21</v>
      </c>
      <c r="K48" s="21">
        <f>I46*0.95</f>
        <v>190</v>
      </c>
      <c r="L48" s="22" t="s">
        <v>22</v>
      </c>
    </row>
    <row r="49" spans="1:12" ht="15.75" x14ac:dyDescent="0.25">
      <c r="A49" s="33">
        <f>A46*0.95</f>
        <v>380</v>
      </c>
      <c r="B49" s="33" t="s">
        <v>21</v>
      </c>
      <c r="C49" s="25">
        <f>A46*0.925</f>
        <v>370</v>
      </c>
      <c r="D49" s="26" t="s">
        <v>24</v>
      </c>
      <c r="E49" s="48">
        <f>E46*0.95</f>
        <v>190</v>
      </c>
      <c r="F49" s="33" t="s">
        <v>21</v>
      </c>
      <c r="G49" s="25">
        <f>E46*0.925</f>
        <v>185</v>
      </c>
      <c r="H49" s="26" t="s">
        <v>24</v>
      </c>
      <c r="I49" s="48">
        <f>I46*0.95</f>
        <v>190</v>
      </c>
      <c r="J49" s="33" t="s">
        <v>21</v>
      </c>
      <c r="K49" s="25">
        <f>I46*0.925</f>
        <v>185</v>
      </c>
      <c r="L49" s="26" t="s">
        <v>24</v>
      </c>
    </row>
    <row r="50" spans="1:12" ht="15.75" x14ac:dyDescent="0.25">
      <c r="A50" s="48">
        <f>A46*0.925</f>
        <v>370</v>
      </c>
      <c r="B50" s="33" t="s">
        <v>21</v>
      </c>
      <c r="C50" s="25">
        <f>A46*0.875</f>
        <v>350</v>
      </c>
      <c r="D50" s="26" t="s">
        <v>23</v>
      </c>
      <c r="E50" s="48">
        <f>E46*0.925</f>
        <v>185</v>
      </c>
      <c r="F50" s="33" t="s">
        <v>21</v>
      </c>
      <c r="G50" s="25">
        <f>E46*0.875</f>
        <v>175</v>
      </c>
      <c r="H50" s="26" t="s">
        <v>23</v>
      </c>
      <c r="I50" s="48">
        <f>I46*0.925</f>
        <v>185</v>
      </c>
      <c r="J50" s="33" t="s">
        <v>21</v>
      </c>
      <c r="K50" s="25">
        <f>I46*0.875</f>
        <v>175</v>
      </c>
      <c r="L50" s="26" t="s">
        <v>23</v>
      </c>
    </row>
    <row r="51" spans="1:12" ht="15.75" x14ac:dyDescent="0.25">
      <c r="A51" s="48">
        <f>A46*0.875</f>
        <v>350</v>
      </c>
      <c r="B51" s="33" t="s">
        <v>21</v>
      </c>
      <c r="C51" s="25">
        <f>A46*0.85</f>
        <v>340</v>
      </c>
      <c r="D51" s="26" t="s">
        <v>25</v>
      </c>
      <c r="E51" s="48">
        <f>E46*0.875</f>
        <v>175</v>
      </c>
      <c r="F51" s="33" t="s">
        <v>21</v>
      </c>
      <c r="G51" s="25">
        <f>E46*0.85</f>
        <v>170</v>
      </c>
      <c r="H51" s="26" t="s">
        <v>25</v>
      </c>
      <c r="I51" s="48">
        <f>I46*0.875</f>
        <v>175</v>
      </c>
      <c r="J51" s="33" t="s">
        <v>21</v>
      </c>
      <c r="K51" s="25">
        <f>I46*0.85</f>
        <v>170</v>
      </c>
      <c r="L51" s="26" t="s">
        <v>25</v>
      </c>
    </row>
    <row r="52" spans="1:12" ht="15.75" x14ac:dyDescent="0.25">
      <c r="A52" s="48">
        <f>A46*0.85</f>
        <v>340</v>
      </c>
      <c r="B52" s="33" t="s">
        <v>21</v>
      </c>
      <c r="C52" s="25">
        <f>A46*0.8</f>
        <v>320</v>
      </c>
      <c r="D52" s="26" t="s">
        <v>26</v>
      </c>
      <c r="E52" s="48">
        <f>E46*0.85</f>
        <v>170</v>
      </c>
      <c r="F52" s="33" t="s">
        <v>21</v>
      </c>
      <c r="G52" s="25">
        <f>E46*0.8</f>
        <v>160</v>
      </c>
      <c r="H52" s="26" t="s">
        <v>26</v>
      </c>
      <c r="I52" s="48">
        <f>I46*0.85</f>
        <v>170</v>
      </c>
      <c r="J52" s="33" t="s">
        <v>21</v>
      </c>
      <c r="K52" s="25">
        <f>I46*0.8</f>
        <v>160</v>
      </c>
      <c r="L52" s="26" t="s">
        <v>26</v>
      </c>
    </row>
    <row r="53" spans="1:12" ht="15.75" x14ac:dyDescent="0.25">
      <c r="A53" s="48">
        <f>A46*0.8</f>
        <v>320</v>
      </c>
      <c r="B53" s="33" t="s">
        <v>21</v>
      </c>
      <c r="C53" s="25">
        <f>A46*0.75</f>
        <v>300</v>
      </c>
      <c r="D53" s="26" t="s">
        <v>27</v>
      </c>
      <c r="E53" s="48">
        <f>E46*0.8</f>
        <v>160</v>
      </c>
      <c r="F53" s="33" t="s">
        <v>21</v>
      </c>
      <c r="G53" s="25">
        <f>E46*0.75</f>
        <v>150</v>
      </c>
      <c r="H53" s="26" t="s">
        <v>27</v>
      </c>
      <c r="I53" s="48">
        <f>I46*0.8</f>
        <v>160</v>
      </c>
      <c r="J53" s="33" t="s">
        <v>21</v>
      </c>
      <c r="K53" s="25">
        <f>I46*0.75</f>
        <v>150</v>
      </c>
      <c r="L53" s="26" t="s">
        <v>27</v>
      </c>
    </row>
    <row r="54" spans="1:12" ht="15.75" x14ac:dyDescent="0.25">
      <c r="A54" s="48">
        <f>A46*0.75</f>
        <v>300</v>
      </c>
      <c r="B54" s="33" t="s">
        <v>21</v>
      </c>
      <c r="C54" s="25">
        <f>A46*0.675</f>
        <v>270</v>
      </c>
      <c r="D54" s="26" t="s">
        <v>28</v>
      </c>
      <c r="E54" s="48">
        <f>E46*0.75</f>
        <v>150</v>
      </c>
      <c r="F54" s="33" t="s">
        <v>21</v>
      </c>
      <c r="G54" s="25">
        <f>E46*0.675</f>
        <v>135</v>
      </c>
      <c r="H54" s="26" t="s">
        <v>28</v>
      </c>
      <c r="I54" s="48">
        <f>I46*0.75</f>
        <v>150</v>
      </c>
      <c r="J54" s="33" t="s">
        <v>21</v>
      </c>
      <c r="K54" s="25">
        <f>I46*0.675</f>
        <v>135</v>
      </c>
      <c r="L54" s="26" t="s">
        <v>28</v>
      </c>
    </row>
    <row r="55" spans="1:12" ht="16.5" thickBot="1" x14ac:dyDescent="0.3">
      <c r="A55" s="37">
        <f>A46*0.675</f>
        <v>270</v>
      </c>
      <c r="B55" s="36" t="s">
        <v>21</v>
      </c>
      <c r="C55" s="28">
        <f>A46*0.565</f>
        <v>225.99999999999997</v>
      </c>
      <c r="D55" s="29" t="s">
        <v>29</v>
      </c>
      <c r="E55" s="37">
        <f>E46*0.675</f>
        <v>135</v>
      </c>
      <c r="F55" s="36" t="s">
        <v>21</v>
      </c>
      <c r="G55" s="28">
        <f>E46*0.565</f>
        <v>112.99999999999999</v>
      </c>
      <c r="H55" s="29" t="s">
        <v>29</v>
      </c>
      <c r="I55" s="37">
        <f>I46*0.675</f>
        <v>135</v>
      </c>
      <c r="J55" s="36" t="s">
        <v>21</v>
      </c>
      <c r="K55" s="28">
        <f>I46*0.565</f>
        <v>112.99999999999999</v>
      </c>
      <c r="L55" s="29" t="s">
        <v>29</v>
      </c>
    </row>
    <row r="56" spans="1:12" ht="15.75" x14ac:dyDescent="0.25">
      <c r="A56" s="17"/>
      <c r="B56" s="16"/>
      <c r="C56" s="12"/>
      <c r="D56" s="14"/>
      <c r="E56" s="13"/>
      <c r="F56" s="18"/>
      <c r="G56" s="12"/>
      <c r="H56" s="12"/>
      <c r="I56" s="13"/>
      <c r="J56" s="12"/>
      <c r="K56" s="13"/>
      <c r="L56" s="3"/>
    </row>
    <row r="57" spans="1:12" ht="15.75" x14ac:dyDescent="0.25">
      <c r="A57" s="76" t="s">
        <v>17</v>
      </c>
      <c r="B57" s="76"/>
      <c r="C57" s="76"/>
      <c r="D57" s="76"/>
      <c r="E57" s="76" t="s">
        <v>7</v>
      </c>
      <c r="F57" s="76"/>
      <c r="G57" s="76"/>
      <c r="H57" s="76"/>
      <c r="I57" s="76" t="s">
        <v>1</v>
      </c>
      <c r="J57" s="76"/>
      <c r="K57" s="76"/>
      <c r="L57" s="76"/>
    </row>
    <row r="58" spans="1:12" ht="15.75" x14ac:dyDescent="0.25">
      <c r="A58" s="77">
        <f>A3*0.2</f>
        <v>80</v>
      </c>
      <c r="B58" s="77"/>
      <c r="C58" s="77"/>
      <c r="D58" s="77"/>
      <c r="E58" s="77">
        <f>$A3*0.4</f>
        <v>160</v>
      </c>
      <c r="F58" s="77"/>
      <c r="G58" s="77"/>
      <c r="H58" s="77"/>
      <c r="I58" s="78">
        <f>A3*1.5</f>
        <v>600</v>
      </c>
      <c r="J58" s="78"/>
      <c r="K58" s="78"/>
      <c r="L58" s="78"/>
    </row>
    <row r="59" spans="1:12" ht="15.75" customHeight="1" thickBot="1" x14ac:dyDescent="0.3">
      <c r="A59" s="82" t="s">
        <v>36</v>
      </c>
      <c r="B59" s="82"/>
      <c r="C59" s="82"/>
      <c r="D59" s="82"/>
      <c r="E59" s="82" t="s">
        <v>36</v>
      </c>
      <c r="F59" s="82"/>
      <c r="G59" s="82"/>
      <c r="H59" s="82"/>
      <c r="I59" s="82" t="s">
        <v>36</v>
      </c>
      <c r="J59" s="82"/>
      <c r="K59" s="82"/>
      <c r="L59" s="82"/>
    </row>
    <row r="60" spans="1:12" ht="15.75" x14ac:dyDescent="0.25">
      <c r="A60" s="19">
        <f>A58*1</f>
        <v>80</v>
      </c>
      <c r="B60" s="50" t="s">
        <v>21</v>
      </c>
      <c r="C60" s="32">
        <f>A58*0.95</f>
        <v>76</v>
      </c>
      <c r="D60" s="21" t="s">
        <v>22</v>
      </c>
      <c r="E60" s="19">
        <f>E58*1</f>
        <v>160</v>
      </c>
      <c r="F60" s="32" t="s">
        <v>21</v>
      </c>
      <c r="G60" s="32">
        <f>E58*0.95</f>
        <v>152</v>
      </c>
      <c r="H60" s="22" t="s">
        <v>22</v>
      </c>
      <c r="I60" s="60">
        <f>I58*1</f>
        <v>600</v>
      </c>
      <c r="J60" s="32" t="s">
        <v>21</v>
      </c>
      <c r="K60" s="21">
        <f>I58*0.95</f>
        <v>570</v>
      </c>
      <c r="L60" s="22" t="s">
        <v>22</v>
      </c>
    </row>
    <row r="61" spans="1:12" ht="15.75" x14ac:dyDescent="0.25">
      <c r="A61" s="23">
        <f>A58*0.95</f>
        <v>76</v>
      </c>
      <c r="B61" s="52" t="s">
        <v>21</v>
      </c>
      <c r="C61" s="33">
        <f>A58*0.925</f>
        <v>74</v>
      </c>
      <c r="D61" s="25" t="s">
        <v>24</v>
      </c>
      <c r="E61" s="23">
        <f>E58*0.95</f>
        <v>152</v>
      </c>
      <c r="F61" s="33" t="s">
        <v>21</v>
      </c>
      <c r="G61" s="33">
        <f>E58*0.925</f>
        <v>148</v>
      </c>
      <c r="H61" s="26" t="s">
        <v>24</v>
      </c>
      <c r="I61" s="61">
        <f>I58*0.95</f>
        <v>570</v>
      </c>
      <c r="J61" s="33" t="s">
        <v>21</v>
      </c>
      <c r="K61" s="25">
        <f>I58*0.925</f>
        <v>555</v>
      </c>
      <c r="L61" s="26" t="s">
        <v>24</v>
      </c>
    </row>
    <row r="62" spans="1:12" ht="15.75" x14ac:dyDescent="0.25">
      <c r="A62" s="23">
        <f>A58*0.925</f>
        <v>74</v>
      </c>
      <c r="B62" s="54" t="s">
        <v>21</v>
      </c>
      <c r="C62" s="33">
        <f>A58*0.875</f>
        <v>70</v>
      </c>
      <c r="D62" s="25" t="s">
        <v>23</v>
      </c>
      <c r="E62" s="23">
        <f>E58*0.925</f>
        <v>148</v>
      </c>
      <c r="F62" s="33" t="s">
        <v>21</v>
      </c>
      <c r="G62" s="33">
        <f>E58*0.875</f>
        <v>140</v>
      </c>
      <c r="H62" s="26" t="s">
        <v>23</v>
      </c>
      <c r="I62" s="61">
        <f>I58*0.925</f>
        <v>555</v>
      </c>
      <c r="J62" s="33" t="s">
        <v>21</v>
      </c>
      <c r="K62" s="25">
        <f>I58*0.875</f>
        <v>525</v>
      </c>
      <c r="L62" s="26" t="s">
        <v>23</v>
      </c>
    </row>
    <row r="63" spans="1:12" ht="15.75" x14ac:dyDescent="0.25">
      <c r="A63" s="51">
        <f>A58*0.875</f>
        <v>70</v>
      </c>
      <c r="B63" s="54" t="s">
        <v>21</v>
      </c>
      <c r="C63" s="33">
        <f>A58*0.85</f>
        <v>68</v>
      </c>
      <c r="D63" s="25" t="s">
        <v>25</v>
      </c>
      <c r="E63" s="53">
        <f>E58*0.875</f>
        <v>140</v>
      </c>
      <c r="F63" s="33" t="s">
        <v>21</v>
      </c>
      <c r="G63" s="33">
        <f>E58*0.85</f>
        <v>136</v>
      </c>
      <c r="H63" s="26" t="s">
        <v>25</v>
      </c>
      <c r="I63" s="62">
        <f>I58*0.875</f>
        <v>525</v>
      </c>
      <c r="J63" s="33" t="s">
        <v>21</v>
      </c>
      <c r="K63" s="25">
        <f>I58*0.85</f>
        <v>510</v>
      </c>
      <c r="L63" s="26" t="s">
        <v>25</v>
      </c>
    </row>
    <row r="64" spans="1:12" ht="15.75" x14ac:dyDescent="0.25">
      <c r="A64" s="56">
        <f>A58*0.85</f>
        <v>68</v>
      </c>
      <c r="B64" s="54" t="s">
        <v>21</v>
      </c>
      <c r="C64" s="33">
        <f>A58*0.8</f>
        <v>64</v>
      </c>
      <c r="D64" s="25" t="s">
        <v>26</v>
      </c>
      <c r="E64" s="53">
        <f>E58*0.85</f>
        <v>136</v>
      </c>
      <c r="F64" s="33" t="s">
        <v>21</v>
      </c>
      <c r="G64" s="33">
        <f>E58*0.8</f>
        <v>128</v>
      </c>
      <c r="H64" s="26" t="s">
        <v>26</v>
      </c>
      <c r="I64" s="58">
        <f>I58*0.85</f>
        <v>510</v>
      </c>
      <c r="J64" s="33" t="s">
        <v>21</v>
      </c>
      <c r="K64" s="25">
        <f>I58*0.8</f>
        <v>480</v>
      </c>
      <c r="L64" s="26" t="s">
        <v>26</v>
      </c>
    </row>
    <row r="65" spans="1:12" ht="15.75" x14ac:dyDescent="0.25">
      <c r="A65" s="23">
        <f>A58*0.8</f>
        <v>64</v>
      </c>
      <c r="B65" s="54" t="s">
        <v>21</v>
      </c>
      <c r="C65" s="33">
        <f>A58*0.75</f>
        <v>60</v>
      </c>
      <c r="D65" s="25" t="s">
        <v>27</v>
      </c>
      <c r="E65" s="23">
        <f>E58*0.8</f>
        <v>128</v>
      </c>
      <c r="F65" s="33" t="s">
        <v>21</v>
      </c>
      <c r="G65" s="33">
        <f>E58*0.75</f>
        <v>120</v>
      </c>
      <c r="H65" s="26" t="s">
        <v>27</v>
      </c>
      <c r="I65" s="61">
        <f>I58*0.8</f>
        <v>480</v>
      </c>
      <c r="J65" s="33" t="s">
        <v>21</v>
      </c>
      <c r="K65" s="25">
        <f>I58*0.75</f>
        <v>450</v>
      </c>
      <c r="L65" s="26" t="s">
        <v>27</v>
      </c>
    </row>
    <row r="66" spans="1:12" ht="15.75" x14ac:dyDescent="0.25">
      <c r="A66" s="23">
        <f>A58*0.75</f>
        <v>60</v>
      </c>
      <c r="B66" s="54" t="s">
        <v>21</v>
      </c>
      <c r="C66" s="33">
        <f>A58*0.675</f>
        <v>54</v>
      </c>
      <c r="D66" s="25" t="s">
        <v>28</v>
      </c>
      <c r="E66" s="23">
        <f>E58*0.75</f>
        <v>120</v>
      </c>
      <c r="F66" s="33" t="s">
        <v>21</v>
      </c>
      <c r="G66" s="33">
        <f>E58*0.675</f>
        <v>108</v>
      </c>
      <c r="H66" s="26" t="s">
        <v>28</v>
      </c>
      <c r="I66" s="61">
        <f>I58*0.75</f>
        <v>450</v>
      </c>
      <c r="J66" s="33" t="s">
        <v>21</v>
      </c>
      <c r="K66" s="25">
        <f>I58*0.675</f>
        <v>405</v>
      </c>
      <c r="L66" s="26" t="s">
        <v>28</v>
      </c>
    </row>
    <row r="67" spans="1:12" ht="16.5" thickBot="1" x14ac:dyDescent="0.3">
      <c r="A67" s="34">
        <f>A58*0.675</f>
        <v>54</v>
      </c>
      <c r="B67" s="57" t="s">
        <v>21</v>
      </c>
      <c r="C67" s="35">
        <f>A58*0.565</f>
        <v>45.199999999999996</v>
      </c>
      <c r="D67" s="28" t="s">
        <v>29</v>
      </c>
      <c r="E67" s="34">
        <f>E58*0.675</f>
        <v>108</v>
      </c>
      <c r="F67" s="35" t="s">
        <v>21</v>
      </c>
      <c r="G67" s="45">
        <f>E58*0.565</f>
        <v>90.399999999999991</v>
      </c>
      <c r="H67" s="29" t="s">
        <v>29</v>
      </c>
      <c r="I67" s="63">
        <f>I58*0.675</f>
        <v>405</v>
      </c>
      <c r="J67" s="35" t="s">
        <v>21</v>
      </c>
      <c r="K67" s="28">
        <f>I58*0.565</f>
        <v>338.99999999999994</v>
      </c>
      <c r="L67" s="29" t="s">
        <v>29</v>
      </c>
    </row>
    <row r="68" spans="1:12" ht="15.75" x14ac:dyDescent="0.25">
      <c r="A68" s="13"/>
      <c r="B68" s="12"/>
      <c r="C68" s="12"/>
      <c r="D68" s="14"/>
      <c r="E68" s="13"/>
      <c r="F68" s="12"/>
      <c r="G68" s="12"/>
      <c r="H68" s="12"/>
      <c r="I68" s="13"/>
      <c r="J68" s="12"/>
      <c r="K68" s="13"/>
      <c r="L68" s="3"/>
    </row>
    <row r="69" spans="1:12" ht="15.75" x14ac:dyDescent="0.25">
      <c r="A69" s="76" t="s">
        <v>6</v>
      </c>
      <c r="B69" s="76"/>
      <c r="C69" s="76"/>
      <c r="D69" s="76"/>
      <c r="E69" s="78" t="s">
        <v>10</v>
      </c>
      <c r="F69" s="78"/>
      <c r="G69" s="78"/>
      <c r="H69" s="78"/>
      <c r="I69" s="76" t="s">
        <v>8</v>
      </c>
      <c r="J69" s="76"/>
      <c r="K69" s="76"/>
      <c r="L69" s="76"/>
    </row>
    <row r="70" spans="1:12" ht="15.75" x14ac:dyDescent="0.25">
      <c r="A70" s="77">
        <f>$A3*0.45</f>
        <v>180</v>
      </c>
      <c r="B70" s="77"/>
      <c r="C70" s="77"/>
      <c r="D70" s="77"/>
      <c r="E70" s="78">
        <f>$A3*0.3</f>
        <v>120</v>
      </c>
      <c r="F70" s="78"/>
      <c r="G70" s="78"/>
      <c r="H70" s="78"/>
      <c r="I70" s="77">
        <f>$A3*0.2</f>
        <v>80</v>
      </c>
      <c r="J70" s="77"/>
      <c r="K70" s="77"/>
      <c r="L70" s="77"/>
    </row>
    <row r="71" spans="1:12" ht="16.5" thickBot="1" x14ac:dyDescent="0.3">
      <c r="A71" s="82" t="s">
        <v>36</v>
      </c>
      <c r="B71" s="82"/>
      <c r="C71" s="82"/>
      <c r="D71" s="82"/>
      <c r="E71" s="82" t="s">
        <v>36</v>
      </c>
      <c r="F71" s="82"/>
      <c r="G71" s="82"/>
      <c r="H71" s="82"/>
      <c r="I71" s="82" t="s">
        <v>36</v>
      </c>
      <c r="J71" s="82"/>
      <c r="K71" s="82"/>
      <c r="L71" s="82"/>
    </row>
    <row r="72" spans="1:12" ht="15.75" x14ac:dyDescent="0.25">
      <c r="A72" s="19">
        <f>A70*1</f>
        <v>180</v>
      </c>
      <c r="B72" s="32" t="s">
        <v>21</v>
      </c>
      <c r="C72" s="32">
        <f>A70*0.95</f>
        <v>171</v>
      </c>
      <c r="D72" s="21" t="s">
        <v>22</v>
      </c>
      <c r="E72" s="19">
        <f>E70*1</f>
        <v>120</v>
      </c>
      <c r="F72" s="32" t="s">
        <v>21</v>
      </c>
      <c r="G72" s="32">
        <f>E70*0.95</f>
        <v>114</v>
      </c>
      <c r="H72" s="22" t="s">
        <v>22</v>
      </c>
      <c r="I72" s="60">
        <f>I70*1</f>
        <v>80</v>
      </c>
      <c r="J72" s="32" t="s">
        <v>21</v>
      </c>
      <c r="K72" s="21">
        <f>I70*0.95</f>
        <v>76</v>
      </c>
      <c r="L72" s="22" t="s">
        <v>22</v>
      </c>
    </row>
    <row r="73" spans="1:12" ht="15.75" x14ac:dyDescent="0.25">
      <c r="A73" s="51">
        <f>A70*0.95</f>
        <v>171</v>
      </c>
      <c r="B73" s="33" t="s">
        <v>21</v>
      </c>
      <c r="C73" s="33">
        <f>A70*0.925</f>
        <v>166.5</v>
      </c>
      <c r="D73" s="25" t="s">
        <v>24</v>
      </c>
      <c r="E73" s="51">
        <f>E70*0.95</f>
        <v>114</v>
      </c>
      <c r="F73" s="46" t="s">
        <v>21</v>
      </c>
      <c r="G73" s="25">
        <f>E70*0.925</f>
        <v>111</v>
      </c>
      <c r="H73" s="26" t="s">
        <v>24</v>
      </c>
      <c r="I73" s="62">
        <f>I70*0.95</f>
        <v>76</v>
      </c>
      <c r="J73" s="33" t="s">
        <v>21</v>
      </c>
      <c r="K73" s="25">
        <f>I70*0.925</f>
        <v>74</v>
      </c>
      <c r="L73" s="26" t="s">
        <v>24</v>
      </c>
    </row>
    <row r="74" spans="1:12" ht="15.75" x14ac:dyDescent="0.25">
      <c r="A74" s="56">
        <f>A70*0.925</f>
        <v>166.5</v>
      </c>
      <c r="B74" s="33" t="s">
        <v>21</v>
      </c>
      <c r="C74" s="33">
        <f>A70*0.875</f>
        <v>157.5</v>
      </c>
      <c r="D74" s="25" t="s">
        <v>23</v>
      </c>
      <c r="E74" s="56">
        <f>E70*0.925</f>
        <v>111</v>
      </c>
      <c r="F74" s="24" t="s">
        <v>21</v>
      </c>
      <c r="G74" s="25">
        <f>E70*0.875</f>
        <v>105</v>
      </c>
      <c r="H74" s="26" t="s">
        <v>23</v>
      </c>
      <c r="I74" s="55">
        <f>I70*0.925</f>
        <v>74</v>
      </c>
      <c r="J74" s="33" t="s">
        <v>21</v>
      </c>
      <c r="K74" s="25">
        <f>I70*0.875</f>
        <v>70</v>
      </c>
      <c r="L74" s="26" t="s">
        <v>23</v>
      </c>
    </row>
    <row r="75" spans="1:12" ht="15.75" x14ac:dyDescent="0.25">
      <c r="A75" s="30">
        <f>A70*0.875</f>
        <v>157.5</v>
      </c>
      <c r="B75" s="33" t="s">
        <v>21</v>
      </c>
      <c r="C75" s="33">
        <f>A70*0.85</f>
        <v>153</v>
      </c>
      <c r="D75" s="25" t="s">
        <v>25</v>
      </c>
      <c r="E75" s="23">
        <f>E70*0.875</f>
        <v>105</v>
      </c>
      <c r="F75" s="24" t="s">
        <v>21</v>
      </c>
      <c r="G75" s="25">
        <f>E70*0.85</f>
        <v>102</v>
      </c>
      <c r="H75" s="26" t="s">
        <v>25</v>
      </c>
      <c r="I75" s="61">
        <f>I70*0.875</f>
        <v>70</v>
      </c>
      <c r="J75" s="33" t="s">
        <v>21</v>
      </c>
      <c r="K75" s="25">
        <f>I70*0.85</f>
        <v>68</v>
      </c>
      <c r="L75" s="26" t="s">
        <v>25</v>
      </c>
    </row>
    <row r="76" spans="1:12" ht="15.75" x14ac:dyDescent="0.25">
      <c r="A76" s="23">
        <f>A70*0.85</f>
        <v>153</v>
      </c>
      <c r="B76" s="33" t="s">
        <v>21</v>
      </c>
      <c r="C76" s="33">
        <f>A70*0.8</f>
        <v>144</v>
      </c>
      <c r="D76" s="25" t="s">
        <v>26</v>
      </c>
      <c r="E76" s="23">
        <f>E70*0.85</f>
        <v>102</v>
      </c>
      <c r="F76" s="24" t="s">
        <v>21</v>
      </c>
      <c r="G76" s="25">
        <f>E70*0.8</f>
        <v>96</v>
      </c>
      <c r="H76" s="26" t="s">
        <v>26</v>
      </c>
      <c r="I76" s="61">
        <f>I70*0.85</f>
        <v>68</v>
      </c>
      <c r="J76" s="33" t="s">
        <v>21</v>
      </c>
      <c r="K76" s="25">
        <f>I70*0.8</f>
        <v>64</v>
      </c>
      <c r="L76" s="26" t="s">
        <v>26</v>
      </c>
    </row>
    <row r="77" spans="1:12" ht="15.75" x14ac:dyDescent="0.25">
      <c r="A77" s="23">
        <f>A70*0.8</f>
        <v>144</v>
      </c>
      <c r="B77" s="33" t="s">
        <v>21</v>
      </c>
      <c r="C77" s="33">
        <f>A70*0.75</f>
        <v>135</v>
      </c>
      <c r="D77" s="25" t="s">
        <v>27</v>
      </c>
      <c r="E77" s="23">
        <f>E70*0.8</f>
        <v>96</v>
      </c>
      <c r="F77" s="64" t="s">
        <v>21</v>
      </c>
      <c r="G77" s="25">
        <f>E70*0.75</f>
        <v>90</v>
      </c>
      <c r="H77" s="26" t="s">
        <v>27</v>
      </c>
      <c r="I77" s="61">
        <f>I70*0.8</f>
        <v>64</v>
      </c>
      <c r="J77" s="33" t="s">
        <v>21</v>
      </c>
      <c r="K77" s="25">
        <f>I70*0.75</f>
        <v>60</v>
      </c>
      <c r="L77" s="26" t="s">
        <v>27</v>
      </c>
    </row>
    <row r="78" spans="1:12" ht="15.75" x14ac:dyDescent="0.25">
      <c r="A78" s="23">
        <f>A70*0.75</f>
        <v>135</v>
      </c>
      <c r="B78" s="33" t="s">
        <v>21</v>
      </c>
      <c r="C78" s="33">
        <f>A70*0.675</f>
        <v>121.50000000000001</v>
      </c>
      <c r="D78" s="25" t="s">
        <v>28</v>
      </c>
      <c r="E78" s="23">
        <f>E70*0.75</f>
        <v>90</v>
      </c>
      <c r="F78" s="64" t="s">
        <v>21</v>
      </c>
      <c r="G78" s="25">
        <f>E70*0.675</f>
        <v>81</v>
      </c>
      <c r="H78" s="26" t="s">
        <v>28</v>
      </c>
      <c r="I78" s="61">
        <f>I70*0.75</f>
        <v>60</v>
      </c>
      <c r="J78" s="33" t="s">
        <v>21</v>
      </c>
      <c r="K78" s="25">
        <f>I70*0.675</f>
        <v>54</v>
      </c>
      <c r="L78" s="26" t="s">
        <v>28</v>
      </c>
    </row>
    <row r="79" spans="1:12" ht="16.5" thickBot="1" x14ac:dyDescent="0.3">
      <c r="A79" s="65">
        <f>A70*0.675</f>
        <v>121.50000000000001</v>
      </c>
      <c r="B79" s="35" t="s">
        <v>21</v>
      </c>
      <c r="C79" s="35">
        <f>A70*0.565</f>
        <v>101.69999999999999</v>
      </c>
      <c r="D79" s="28" t="s">
        <v>29</v>
      </c>
      <c r="E79" s="34">
        <f>E70*0.675</f>
        <v>81</v>
      </c>
      <c r="F79" s="66" t="s">
        <v>21</v>
      </c>
      <c r="G79" s="67">
        <f>E70*0.565</f>
        <v>67.8</v>
      </c>
      <c r="H79" s="29" t="s">
        <v>29</v>
      </c>
      <c r="I79" s="63">
        <f>I70*0.675</f>
        <v>54</v>
      </c>
      <c r="J79" s="35" t="s">
        <v>21</v>
      </c>
      <c r="K79" s="28">
        <f>I70*0.565</f>
        <v>45.199999999999996</v>
      </c>
      <c r="L79" s="29" t="s">
        <v>29</v>
      </c>
    </row>
    <row r="80" spans="1:12" ht="15.75" x14ac:dyDescent="0.25">
      <c r="A80" s="13"/>
      <c r="B80" s="12"/>
      <c r="C80" s="12"/>
      <c r="D80" s="13"/>
      <c r="E80" s="13"/>
      <c r="F80" s="13"/>
      <c r="G80" s="13"/>
      <c r="H80" s="13"/>
      <c r="I80" s="13"/>
      <c r="J80" s="12"/>
      <c r="K80" s="13"/>
    </row>
    <row r="81" spans="1:12" ht="15.75" x14ac:dyDescent="0.25">
      <c r="A81" s="13"/>
      <c r="B81" s="12"/>
      <c r="C81" s="12"/>
      <c r="D81" s="13"/>
      <c r="E81" s="13"/>
      <c r="F81" s="13"/>
      <c r="G81" s="13"/>
      <c r="H81" s="13"/>
      <c r="I81" s="13"/>
      <c r="J81" s="12"/>
      <c r="K81" s="13"/>
    </row>
    <row r="82" spans="1:12" ht="15.75" x14ac:dyDescent="0.25">
      <c r="A82" s="13"/>
      <c r="B82" s="12"/>
      <c r="C82" s="12"/>
      <c r="D82" s="13"/>
      <c r="E82" s="13"/>
      <c r="F82" s="13"/>
      <c r="G82" s="13"/>
      <c r="H82" s="13"/>
      <c r="I82" s="13"/>
      <c r="J82" s="12"/>
      <c r="K82" s="13"/>
    </row>
    <row r="83" spans="1:12" ht="15.75" x14ac:dyDescent="0.25">
      <c r="A83" s="13"/>
      <c r="B83" s="12"/>
      <c r="C83" s="12"/>
      <c r="D83" s="13"/>
      <c r="E83" s="13"/>
      <c r="F83" s="13"/>
      <c r="G83" s="13"/>
      <c r="H83" s="13"/>
      <c r="I83" s="13"/>
      <c r="J83" s="12"/>
      <c r="K83" s="13"/>
    </row>
    <row r="84" spans="1:12" ht="15.75" x14ac:dyDescent="0.25">
      <c r="A84" s="13"/>
      <c r="B84" s="12"/>
      <c r="C84" s="12"/>
      <c r="D84" s="13"/>
      <c r="E84" s="13"/>
      <c r="F84" s="13"/>
      <c r="G84" s="13"/>
      <c r="H84" s="13"/>
      <c r="I84" s="13"/>
      <c r="J84" s="12"/>
      <c r="K84" s="13"/>
    </row>
    <row r="85" spans="1:12" ht="15.75" x14ac:dyDescent="0.25">
      <c r="A85" s="13"/>
      <c r="B85" s="12"/>
      <c r="C85" s="12"/>
      <c r="D85" s="13"/>
      <c r="E85" s="13"/>
      <c r="F85" s="13"/>
      <c r="G85" s="13"/>
      <c r="H85" s="13"/>
      <c r="I85" s="13"/>
      <c r="J85" s="12"/>
      <c r="K85" s="13"/>
    </row>
    <row r="86" spans="1:12" ht="15.75" x14ac:dyDescent="0.25">
      <c r="A86" s="13"/>
      <c r="B86" s="12"/>
      <c r="C86" s="12"/>
      <c r="D86" s="13"/>
      <c r="E86" s="13"/>
      <c r="F86" s="13"/>
      <c r="G86" s="13"/>
      <c r="H86" s="13"/>
      <c r="I86" s="13"/>
      <c r="J86" s="12"/>
      <c r="K86" s="13"/>
    </row>
    <row r="87" spans="1:12" ht="33" x14ac:dyDescent="0.45">
      <c r="A87" s="83" t="s">
        <v>41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</row>
    <row r="88" spans="1:12" ht="15.75" x14ac:dyDescent="0.25">
      <c r="A88" s="76" t="s">
        <v>6</v>
      </c>
      <c r="B88" s="76"/>
      <c r="C88" s="76"/>
      <c r="D88" s="76"/>
      <c r="E88" s="76" t="s">
        <v>13</v>
      </c>
      <c r="F88" s="76"/>
      <c r="G88" s="76"/>
      <c r="H88" s="76"/>
      <c r="I88" s="76" t="s">
        <v>11</v>
      </c>
      <c r="J88" s="76"/>
      <c r="K88" s="76"/>
      <c r="L88" s="76"/>
    </row>
    <row r="89" spans="1:12" ht="15.75" x14ac:dyDescent="0.25">
      <c r="A89" s="77">
        <f>$A3*0.45</f>
        <v>180</v>
      </c>
      <c r="B89" s="77"/>
      <c r="C89" s="77"/>
      <c r="D89" s="77"/>
      <c r="E89" s="77">
        <f>$A3*0.4</f>
        <v>160</v>
      </c>
      <c r="F89" s="77"/>
      <c r="G89" s="77"/>
      <c r="H89" s="77"/>
      <c r="I89" s="78">
        <f>A3*0.65</f>
        <v>260</v>
      </c>
      <c r="J89" s="78"/>
      <c r="K89" s="78"/>
      <c r="L89" s="78"/>
    </row>
    <row r="90" spans="1:12" ht="35.25" customHeight="1" thickBot="1" x14ac:dyDescent="0.3">
      <c r="A90" s="81" t="s">
        <v>36</v>
      </c>
      <c r="B90" s="81"/>
      <c r="C90" s="81"/>
      <c r="D90" s="81"/>
      <c r="E90" s="81" t="s">
        <v>36</v>
      </c>
      <c r="F90" s="81"/>
      <c r="G90" s="81"/>
      <c r="H90" s="81"/>
      <c r="I90" s="81" t="s">
        <v>36</v>
      </c>
      <c r="J90" s="81"/>
      <c r="K90" s="81"/>
      <c r="L90" s="81"/>
    </row>
    <row r="91" spans="1:12" ht="15.75" x14ac:dyDescent="0.25">
      <c r="A91" s="59">
        <f>A89*1</f>
        <v>180</v>
      </c>
      <c r="B91" s="20" t="s">
        <v>21</v>
      </c>
      <c r="C91" s="21">
        <f>A89*0.95</f>
        <v>171</v>
      </c>
      <c r="D91" s="21" t="s">
        <v>22</v>
      </c>
      <c r="E91" s="59">
        <f>E89*1</f>
        <v>160</v>
      </c>
      <c r="F91" s="20" t="s">
        <v>21</v>
      </c>
      <c r="G91" s="21">
        <f>E89*0.95</f>
        <v>152</v>
      </c>
      <c r="H91" s="22" t="s">
        <v>22</v>
      </c>
      <c r="I91" s="68">
        <f>I89*1</f>
        <v>260</v>
      </c>
      <c r="J91" s="20" t="s">
        <v>21</v>
      </c>
      <c r="K91" s="21">
        <f>I89*0.95</f>
        <v>247</v>
      </c>
      <c r="L91" s="22" t="s">
        <v>22</v>
      </c>
    </row>
    <row r="92" spans="1:12" ht="15.75" x14ac:dyDescent="0.25">
      <c r="A92" s="30">
        <f>A89*0.95</f>
        <v>171</v>
      </c>
      <c r="B92" s="24" t="s">
        <v>21</v>
      </c>
      <c r="C92" s="25">
        <f>A89*0.925</f>
        <v>166.5</v>
      </c>
      <c r="D92" s="25" t="s">
        <v>24</v>
      </c>
      <c r="E92" s="23">
        <f>E89*0.95</f>
        <v>152</v>
      </c>
      <c r="F92" s="24" t="s">
        <v>21</v>
      </c>
      <c r="G92" s="25">
        <f>E89*0.925</f>
        <v>148</v>
      </c>
      <c r="H92" s="26" t="s">
        <v>24</v>
      </c>
      <c r="I92" s="69">
        <f>I89*0.95</f>
        <v>247</v>
      </c>
      <c r="J92" s="24" t="s">
        <v>21</v>
      </c>
      <c r="K92" s="25">
        <f>I89*0.925</f>
        <v>240.5</v>
      </c>
      <c r="L92" s="26" t="s">
        <v>24</v>
      </c>
    </row>
    <row r="93" spans="1:12" ht="15.75" x14ac:dyDescent="0.25">
      <c r="A93" s="30">
        <f>A89*0.925</f>
        <v>166.5</v>
      </c>
      <c r="B93" s="24" t="s">
        <v>21</v>
      </c>
      <c r="C93" s="25">
        <f>A89*0.875</f>
        <v>157.5</v>
      </c>
      <c r="D93" s="25" t="s">
        <v>23</v>
      </c>
      <c r="E93" s="23">
        <f>E89*0.925</f>
        <v>148</v>
      </c>
      <c r="F93" s="24" t="s">
        <v>21</v>
      </c>
      <c r="G93" s="25">
        <f>E89*0.875</f>
        <v>140</v>
      </c>
      <c r="H93" s="26" t="s">
        <v>23</v>
      </c>
      <c r="I93" s="69">
        <f>I89*0.925</f>
        <v>240.5</v>
      </c>
      <c r="J93" s="24" t="s">
        <v>21</v>
      </c>
      <c r="K93" s="25">
        <f>I89*0.875</f>
        <v>227.5</v>
      </c>
      <c r="L93" s="26" t="s">
        <v>23</v>
      </c>
    </row>
    <row r="94" spans="1:12" ht="15.75" x14ac:dyDescent="0.25">
      <c r="A94" s="30">
        <f>A89*0.875</f>
        <v>157.5</v>
      </c>
      <c r="B94" s="64" t="s">
        <v>21</v>
      </c>
      <c r="C94" s="25">
        <f>A89*0.85</f>
        <v>153</v>
      </c>
      <c r="D94" s="25" t="s">
        <v>25</v>
      </c>
      <c r="E94" s="23">
        <f>E89*0.875</f>
        <v>140</v>
      </c>
      <c r="F94" s="64" t="s">
        <v>21</v>
      </c>
      <c r="G94" s="25">
        <f>E89*0.85</f>
        <v>136</v>
      </c>
      <c r="H94" s="26" t="s">
        <v>25</v>
      </c>
      <c r="I94" s="69">
        <f>I89*0.875</f>
        <v>227.5</v>
      </c>
      <c r="J94" s="64" t="s">
        <v>21</v>
      </c>
      <c r="K94" s="25">
        <f>I89*0.85</f>
        <v>221</v>
      </c>
      <c r="L94" s="26" t="s">
        <v>25</v>
      </c>
    </row>
    <row r="95" spans="1:12" ht="15.75" x14ac:dyDescent="0.25">
      <c r="A95" s="30">
        <f>A89*0.85</f>
        <v>153</v>
      </c>
      <c r="B95" s="64" t="s">
        <v>21</v>
      </c>
      <c r="C95" s="25">
        <f>A89*0.8</f>
        <v>144</v>
      </c>
      <c r="D95" s="25" t="s">
        <v>26</v>
      </c>
      <c r="E95" s="23">
        <f>E89*0.85</f>
        <v>136</v>
      </c>
      <c r="F95" s="64" t="s">
        <v>21</v>
      </c>
      <c r="G95" s="25">
        <f>E89*0.8</f>
        <v>128</v>
      </c>
      <c r="H95" s="26" t="s">
        <v>26</v>
      </c>
      <c r="I95" s="69">
        <f>I89*0.85</f>
        <v>221</v>
      </c>
      <c r="J95" s="64" t="s">
        <v>21</v>
      </c>
      <c r="K95" s="25">
        <f>I89*0.8</f>
        <v>208</v>
      </c>
      <c r="L95" s="26" t="s">
        <v>26</v>
      </c>
    </row>
    <row r="96" spans="1:12" ht="15.75" x14ac:dyDescent="0.25">
      <c r="A96" s="30">
        <f>A89*0.8</f>
        <v>144</v>
      </c>
      <c r="B96" s="64" t="s">
        <v>21</v>
      </c>
      <c r="C96" s="25">
        <f>A89*0.75</f>
        <v>135</v>
      </c>
      <c r="D96" s="25" t="s">
        <v>27</v>
      </c>
      <c r="E96" s="23">
        <f>E89*0.8</f>
        <v>128</v>
      </c>
      <c r="F96" s="64" t="s">
        <v>21</v>
      </c>
      <c r="G96" s="25">
        <f>E89*0.75</f>
        <v>120</v>
      </c>
      <c r="H96" s="26" t="s">
        <v>27</v>
      </c>
      <c r="I96" s="69">
        <f>I89*0.8</f>
        <v>208</v>
      </c>
      <c r="J96" s="64" t="s">
        <v>21</v>
      </c>
      <c r="K96" s="25">
        <f>I89*0.75</f>
        <v>195</v>
      </c>
      <c r="L96" s="26" t="s">
        <v>27</v>
      </c>
    </row>
    <row r="97" spans="1:12" ht="15.75" x14ac:dyDescent="0.25">
      <c r="A97" s="30">
        <f>A89*0.75</f>
        <v>135</v>
      </c>
      <c r="B97" s="64" t="s">
        <v>21</v>
      </c>
      <c r="C97" s="25">
        <f>A89*0.675</f>
        <v>121.50000000000001</v>
      </c>
      <c r="D97" s="25" t="s">
        <v>28</v>
      </c>
      <c r="E97" s="23">
        <f>E89*0.75</f>
        <v>120</v>
      </c>
      <c r="F97" s="64" t="s">
        <v>21</v>
      </c>
      <c r="G97" s="25">
        <f>E89*0.675</f>
        <v>108</v>
      </c>
      <c r="H97" s="26" t="s">
        <v>28</v>
      </c>
      <c r="I97" s="69">
        <f>I89*0.75</f>
        <v>195</v>
      </c>
      <c r="J97" s="64" t="s">
        <v>21</v>
      </c>
      <c r="K97" s="25">
        <f>I89*0.675</f>
        <v>175.5</v>
      </c>
      <c r="L97" s="26" t="s">
        <v>28</v>
      </c>
    </row>
    <row r="98" spans="1:12" ht="16.5" thickBot="1" x14ac:dyDescent="0.3">
      <c r="A98" s="65">
        <f>A89*0.675</f>
        <v>121.50000000000001</v>
      </c>
      <c r="B98" s="66" t="s">
        <v>21</v>
      </c>
      <c r="C98" s="28">
        <f>A89*0.565</f>
        <v>101.69999999999999</v>
      </c>
      <c r="D98" s="28" t="s">
        <v>29</v>
      </c>
      <c r="E98" s="34">
        <f>E89*0.675</f>
        <v>108</v>
      </c>
      <c r="F98" s="66" t="s">
        <v>21</v>
      </c>
      <c r="G98" s="28">
        <f>E89*0.565</f>
        <v>90.399999999999991</v>
      </c>
      <c r="H98" s="29" t="s">
        <v>29</v>
      </c>
      <c r="I98" s="70">
        <f>I89*0.675</f>
        <v>175.5</v>
      </c>
      <c r="J98" s="66" t="s">
        <v>21</v>
      </c>
      <c r="K98" s="28">
        <f>I89*0.565</f>
        <v>146.89999999999998</v>
      </c>
      <c r="L98" s="29" t="s">
        <v>29</v>
      </c>
    </row>
    <row r="99" spans="1:12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2" ht="15.75" x14ac:dyDescent="0.25">
      <c r="A100" s="76" t="s">
        <v>9</v>
      </c>
      <c r="B100" s="76"/>
      <c r="C100" s="76"/>
      <c r="D100" s="76"/>
      <c r="E100" s="76" t="s">
        <v>2</v>
      </c>
      <c r="F100" s="76"/>
      <c r="G100" s="76"/>
      <c r="H100" s="76"/>
      <c r="I100" s="76" t="s">
        <v>14</v>
      </c>
      <c r="J100" s="76"/>
      <c r="K100" s="76"/>
      <c r="L100" s="76"/>
    </row>
    <row r="101" spans="1:12" ht="15.75" x14ac:dyDescent="0.25">
      <c r="A101" s="78">
        <f>$A3*0.5</f>
        <v>200</v>
      </c>
      <c r="B101" s="78"/>
      <c r="C101" s="78"/>
      <c r="D101" s="78"/>
      <c r="E101" s="78">
        <f>$A3*0.75</f>
        <v>300</v>
      </c>
      <c r="F101" s="78"/>
      <c r="G101" s="78"/>
      <c r="H101" s="78"/>
      <c r="I101" s="77">
        <f>$A3*0.4</f>
        <v>160</v>
      </c>
      <c r="J101" s="77"/>
      <c r="K101" s="77"/>
      <c r="L101" s="77"/>
    </row>
    <row r="102" spans="1:12" ht="16.5" thickBot="1" x14ac:dyDescent="0.3">
      <c r="B102" s="10" t="s">
        <v>36</v>
      </c>
      <c r="C102" s="10"/>
      <c r="D102" s="10"/>
      <c r="F102" s="10" t="s">
        <v>36</v>
      </c>
      <c r="G102" s="10"/>
      <c r="H102" s="10"/>
      <c r="J102" s="10" t="s">
        <v>36</v>
      </c>
      <c r="L102" s="3"/>
    </row>
    <row r="103" spans="1:12" ht="15.75" x14ac:dyDescent="0.25">
      <c r="A103" s="19">
        <f>A101*1</f>
        <v>200</v>
      </c>
      <c r="B103" s="20" t="s">
        <v>21</v>
      </c>
      <c r="C103" s="21">
        <f>A101*0.95</f>
        <v>190</v>
      </c>
      <c r="D103" s="21" t="s">
        <v>22</v>
      </c>
      <c r="E103" s="19">
        <f>E101*1</f>
        <v>300</v>
      </c>
      <c r="F103" s="20" t="s">
        <v>21</v>
      </c>
      <c r="G103" s="21">
        <f>E101*0.95</f>
        <v>285</v>
      </c>
      <c r="H103" s="22" t="s">
        <v>22</v>
      </c>
      <c r="I103" s="21">
        <f>I101*1</f>
        <v>160</v>
      </c>
      <c r="J103" s="20" t="s">
        <v>21</v>
      </c>
      <c r="K103" s="21">
        <f>I101*0.95</f>
        <v>152</v>
      </c>
      <c r="L103" s="22" t="s">
        <v>22</v>
      </c>
    </row>
    <row r="104" spans="1:12" ht="15.75" x14ac:dyDescent="0.25">
      <c r="A104" s="30">
        <f>A101*0.95</f>
        <v>190</v>
      </c>
      <c r="B104" s="24" t="s">
        <v>21</v>
      </c>
      <c r="C104" s="25">
        <f>A101*0.925</f>
        <v>185</v>
      </c>
      <c r="D104" s="25" t="s">
        <v>24</v>
      </c>
      <c r="E104" s="30">
        <f>E101*0.95</f>
        <v>285</v>
      </c>
      <c r="F104" s="24" t="s">
        <v>21</v>
      </c>
      <c r="G104" s="25">
        <f>E101*0.925</f>
        <v>277.5</v>
      </c>
      <c r="H104" s="26" t="s">
        <v>24</v>
      </c>
      <c r="I104" s="25">
        <f>I101*0.95</f>
        <v>152</v>
      </c>
      <c r="J104" s="24" t="s">
        <v>21</v>
      </c>
      <c r="K104" s="25">
        <f>I101*0.925</f>
        <v>148</v>
      </c>
      <c r="L104" s="26" t="s">
        <v>24</v>
      </c>
    </row>
    <row r="105" spans="1:12" ht="15.75" x14ac:dyDescent="0.25">
      <c r="A105" s="30">
        <f>A101*0.925</f>
        <v>185</v>
      </c>
      <c r="B105" s="24" t="s">
        <v>21</v>
      </c>
      <c r="C105" s="25">
        <f>A101*0.875</f>
        <v>175</v>
      </c>
      <c r="D105" s="25" t="s">
        <v>23</v>
      </c>
      <c r="E105" s="30">
        <f>E101*0.925</f>
        <v>277.5</v>
      </c>
      <c r="F105" s="24" t="s">
        <v>21</v>
      </c>
      <c r="G105" s="25">
        <f>E101*0.875</f>
        <v>262.5</v>
      </c>
      <c r="H105" s="26" t="s">
        <v>23</v>
      </c>
      <c r="I105" s="25">
        <f>I101*0.925</f>
        <v>148</v>
      </c>
      <c r="J105" s="24" t="s">
        <v>21</v>
      </c>
      <c r="K105" s="25">
        <f>I101*0.875</f>
        <v>140</v>
      </c>
      <c r="L105" s="26" t="s">
        <v>23</v>
      </c>
    </row>
    <row r="106" spans="1:12" ht="15.75" x14ac:dyDescent="0.25">
      <c r="A106" s="30">
        <f>A101*0.875</f>
        <v>175</v>
      </c>
      <c r="B106" s="24" t="s">
        <v>21</v>
      </c>
      <c r="C106" s="25">
        <f>A101*0.85</f>
        <v>170</v>
      </c>
      <c r="D106" s="25" t="s">
        <v>25</v>
      </c>
      <c r="E106" s="30">
        <f>E101*0.875</f>
        <v>262.5</v>
      </c>
      <c r="F106" s="24" t="s">
        <v>21</v>
      </c>
      <c r="G106" s="25">
        <f>E101*0.85</f>
        <v>255</v>
      </c>
      <c r="H106" s="26" t="s">
        <v>25</v>
      </c>
      <c r="I106" s="25">
        <f>I101*0.875</f>
        <v>140</v>
      </c>
      <c r="J106" s="24" t="s">
        <v>21</v>
      </c>
      <c r="K106" s="25">
        <f>I101*0.85</f>
        <v>136</v>
      </c>
      <c r="L106" s="26" t="s">
        <v>25</v>
      </c>
    </row>
    <row r="107" spans="1:12" ht="15.75" x14ac:dyDescent="0.25">
      <c r="A107" s="30">
        <f>A101*0.85</f>
        <v>170</v>
      </c>
      <c r="B107" s="24" t="s">
        <v>21</v>
      </c>
      <c r="C107" s="25">
        <f>A101*0.8</f>
        <v>160</v>
      </c>
      <c r="D107" s="25" t="s">
        <v>26</v>
      </c>
      <c r="E107" s="30">
        <f>E101*0.85</f>
        <v>255</v>
      </c>
      <c r="F107" s="24" t="s">
        <v>21</v>
      </c>
      <c r="G107" s="25">
        <f>E101*0.8</f>
        <v>240</v>
      </c>
      <c r="H107" s="26" t="s">
        <v>26</v>
      </c>
      <c r="I107" s="25">
        <f>I101*0.85</f>
        <v>136</v>
      </c>
      <c r="J107" s="24" t="s">
        <v>21</v>
      </c>
      <c r="K107" s="25">
        <f>I101*0.8</f>
        <v>128</v>
      </c>
      <c r="L107" s="26" t="s">
        <v>26</v>
      </c>
    </row>
    <row r="108" spans="1:12" ht="15.75" x14ac:dyDescent="0.25">
      <c r="A108" s="30">
        <f>A101*0.8</f>
        <v>160</v>
      </c>
      <c r="B108" s="24" t="s">
        <v>21</v>
      </c>
      <c r="C108" s="25">
        <f>A101*0.75</f>
        <v>150</v>
      </c>
      <c r="D108" s="25" t="s">
        <v>27</v>
      </c>
      <c r="E108" s="30">
        <f>E101*0.8</f>
        <v>240</v>
      </c>
      <c r="F108" s="24" t="s">
        <v>21</v>
      </c>
      <c r="G108" s="25">
        <f>E101*0.75</f>
        <v>225</v>
      </c>
      <c r="H108" s="26" t="s">
        <v>27</v>
      </c>
      <c r="I108" s="25">
        <f>I101*0.8</f>
        <v>128</v>
      </c>
      <c r="J108" s="24" t="s">
        <v>21</v>
      </c>
      <c r="K108" s="25">
        <f>I101*0.75</f>
        <v>120</v>
      </c>
      <c r="L108" s="26" t="s">
        <v>27</v>
      </c>
    </row>
    <row r="109" spans="1:12" ht="15.75" x14ac:dyDescent="0.25">
      <c r="A109" s="30">
        <f>A101*0.75</f>
        <v>150</v>
      </c>
      <c r="B109" s="24" t="s">
        <v>21</v>
      </c>
      <c r="C109" s="25">
        <f>A101*0.675</f>
        <v>135</v>
      </c>
      <c r="D109" s="25" t="s">
        <v>28</v>
      </c>
      <c r="E109" s="30">
        <f>E101*0.75</f>
        <v>225</v>
      </c>
      <c r="F109" s="24" t="s">
        <v>21</v>
      </c>
      <c r="G109" s="25">
        <f>E101*0.675</f>
        <v>202.5</v>
      </c>
      <c r="H109" s="26" t="s">
        <v>28</v>
      </c>
      <c r="I109" s="25">
        <f>I101*0.75</f>
        <v>120</v>
      </c>
      <c r="J109" s="24" t="s">
        <v>21</v>
      </c>
      <c r="K109" s="25">
        <f>I101*0.675</f>
        <v>108</v>
      </c>
      <c r="L109" s="26" t="s">
        <v>28</v>
      </c>
    </row>
    <row r="110" spans="1:12" ht="16.5" thickBot="1" x14ac:dyDescent="0.3">
      <c r="A110" s="31">
        <f>A101*0.675</f>
        <v>135</v>
      </c>
      <c r="B110" s="27" t="s">
        <v>21</v>
      </c>
      <c r="C110" s="28">
        <f>A101*0.565</f>
        <v>112.99999999999999</v>
      </c>
      <c r="D110" s="28" t="s">
        <v>29</v>
      </c>
      <c r="E110" s="31">
        <f>E101*0.675</f>
        <v>202.5</v>
      </c>
      <c r="F110" s="27" t="s">
        <v>21</v>
      </c>
      <c r="G110" s="28">
        <f>E101*0.565</f>
        <v>169.49999999999997</v>
      </c>
      <c r="H110" s="29" t="s">
        <v>29</v>
      </c>
      <c r="I110" s="28">
        <f>I101*0.675</f>
        <v>108</v>
      </c>
      <c r="J110" s="27" t="s">
        <v>21</v>
      </c>
      <c r="K110" s="28">
        <f>I101*0.565</f>
        <v>90.399999999999991</v>
      </c>
      <c r="L110" s="29" t="s">
        <v>29</v>
      </c>
    </row>
    <row r="111" spans="1:12" ht="15.75" x14ac:dyDescent="0.25">
      <c r="A111" s="5"/>
      <c r="E111" s="7"/>
    </row>
    <row r="112" spans="1:12" ht="15.75" x14ac:dyDescent="0.25">
      <c r="A112" s="76" t="s">
        <v>12</v>
      </c>
      <c r="B112" s="76"/>
      <c r="C112" s="76"/>
      <c r="D112" s="76"/>
      <c r="E112" s="76" t="s">
        <v>17</v>
      </c>
      <c r="F112" s="76"/>
      <c r="G112" s="76"/>
      <c r="H112" s="76"/>
    </row>
    <row r="113" spans="1:8" ht="15.75" x14ac:dyDescent="0.25">
      <c r="A113" s="78">
        <f>$A3*0.25</f>
        <v>100</v>
      </c>
      <c r="B113" s="78"/>
      <c r="C113" s="78"/>
      <c r="D113" s="78"/>
      <c r="E113" s="77">
        <f>$A3*0.2</f>
        <v>80</v>
      </c>
      <c r="F113" s="77"/>
      <c r="G113" s="77"/>
      <c r="H113" s="77"/>
    </row>
    <row r="114" spans="1:8" ht="16.5" thickBot="1" x14ac:dyDescent="0.3">
      <c r="B114" s="10" t="s">
        <v>36</v>
      </c>
      <c r="C114" s="10"/>
      <c r="D114" s="10"/>
      <c r="F114" s="10" t="s">
        <v>36</v>
      </c>
    </row>
    <row r="115" spans="1:8" ht="15.75" x14ac:dyDescent="0.25">
      <c r="A115" s="19">
        <f>A113*1</f>
        <v>100</v>
      </c>
      <c r="B115" s="20" t="s">
        <v>21</v>
      </c>
      <c r="C115" s="21">
        <f>A113*0.95</f>
        <v>95</v>
      </c>
      <c r="D115" s="22" t="s">
        <v>22</v>
      </c>
      <c r="E115" s="71">
        <f>E113*1</f>
        <v>80</v>
      </c>
      <c r="F115" s="20" t="s">
        <v>21</v>
      </c>
      <c r="G115" s="21">
        <f>E113*0.95</f>
        <v>76</v>
      </c>
      <c r="H115" s="22" t="s">
        <v>22</v>
      </c>
    </row>
    <row r="116" spans="1:8" ht="15.75" x14ac:dyDescent="0.25">
      <c r="A116" s="30">
        <f>A113*0.95</f>
        <v>95</v>
      </c>
      <c r="B116" s="24" t="s">
        <v>21</v>
      </c>
      <c r="C116" s="25">
        <f>A113*0.925</f>
        <v>92.5</v>
      </c>
      <c r="D116" s="26" t="s">
        <v>24</v>
      </c>
      <c r="E116" s="72">
        <f>E113*0.95</f>
        <v>76</v>
      </c>
      <c r="F116" s="24" t="s">
        <v>21</v>
      </c>
      <c r="G116" s="25">
        <f>E113*0.925</f>
        <v>74</v>
      </c>
      <c r="H116" s="26" t="s">
        <v>24</v>
      </c>
    </row>
    <row r="117" spans="1:8" ht="15.75" x14ac:dyDescent="0.25">
      <c r="A117" s="30">
        <f>A113*0.925</f>
        <v>92.5</v>
      </c>
      <c r="B117" s="24" t="s">
        <v>21</v>
      </c>
      <c r="C117" s="25">
        <f>A113*0.875</f>
        <v>87.5</v>
      </c>
      <c r="D117" s="26" t="s">
        <v>23</v>
      </c>
      <c r="E117" s="73">
        <f>E113*0.925</f>
        <v>74</v>
      </c>
      <c r="F117" s="24" t="s">
        <v>21</v>
      </c>
      <c r="G117" s="25">
        <f>E113*0.875</f>
        <v>70</v>
      </c>
      <c r="H117" s="26" t="s">
        <v>23</v>
      </c>
    </row>
    <row r="118" spans="1:8" ht="15.75" x14ac:dyDescent="0.25">
      <c r="A118" s="30">
        <f>A113*0.875</f>
        <v>87.5</v>
      </c>
      <c r="B118" s="24" t="s">
        <v>21</v>
      </c>
      <c r="C118" s="25">
        <f>A113*0.85</f>
        <v>85</v>
      </c>
      <c r="D118" s="26" t="s">
        <v>25</v>
      </c>
      <c r="E118" s="73">
        <f>E113*0.875</f>
        <v>70</v>
      </c>
      <c r="F118" s="24" t="s">
        <v>21</v>
      </c>
      <c r="G118" s="25">
        <f>E113*0.85</f>
        <v>68</v>
      </c>
      <c r="H118" s="26" t="s">
        <v>25</v>
      </c>
    </row>
    <row r="119" spans="1:8" ht="15.75" x14ac:dyDescent="0.25">
      <c r="A119" s="30">
        <f>A113*0.85</f>
        <v>85</v>
      </c>
      <c r="B119" s="24" t="s">
        <v>21</v>
      </c>
      <c r="C119" s="25">
        <f>A113*0.8</f>
        <v>80</v>
      </c>
      <c r="D119" s="26" t="s">
        <v>26</v>
      </c>
      <c r="E119" s="73">
        <f>E113*0.85</f>
        <v>68</v>
      </c>
      <c r="F119" s="24" t="s">
        <v>21</v>
      </c>
      <c r="G119" s="25">
        <f>E113*0.8</f>
        <v>64</v>
      </c>
      <c r="H119" s="26" t="s">
        <v>26</v>
      </c>
    </row>
    <row r="120" spans="1:8" ht="15.75" x14ac:dyDescent="0.25">
      <c r="A120" s="30">
        <f>A113*0.8</f>
        <v>80</v>
      </c>
      <c r="B120" s="24" t="s">
        <v>21</v>
      </c>
      <c r="C120" s="25">
        <f>A113*0.75</f>
        <v>75</v>
      </c>
      <c r="D120" s="26" t="s">
        <v>27</v>
      </c>
      <c r="E120" s="73">
        <f>E113*0.8</f>
        <v>64</v>
      </c>
      <c r="F120" s="24" t="s">
        <v>21</v>
      </c>
      <c r="G120" s="25">
        <f>E113*0.75</f>
        <v>60</v>
      </c>
      <c r="H120" s="26" t="s">
        <v>27</v>
      </c>
    </row>
    <row r="121" spans="1:8" ht="15.75" x14ac:dyDescent="0.25">
      <c r="A121" s="30">
        <f>A113*0.75</f>
        <v>75</v>
      </c>
      <c r="B121" s="24" t="s">
        <v>21</v>
      </c>
      <c r="C121" s="25">
        <f>A113*0.675</f>
        <v>67.5</v>
      </c>
      <c r="D121" s="26" t="s">
        <v>28</v>
      </c>
      <c r="E121" s="73">
        <f>E113*0.75</f>
        <v>60</v>
      </c>
      <c r="F121" s="24" t="s">
        <v>21</v>
      </c>
      <c r="G121" s="25">
        <f>E113*0.675</f>
        <v>54</v>
      </c>
      <c r="H121" s="26" t="s">
        <v>28</v>
      </c>
    </row>
    <row r="122" spans="1:8" ht="16.5" thickBot="1" x14ac:dyDescent="0.3">
      <c r="A122" s="65">
        <f>A113*0.675</f>
        <v>67.5</v>
      </c>
      <c r="B122" s="27" t="s">
        <v>21</v>
      </c>
      <c r="C122" s="28">
        <f>A113*0.565</f>
        <v>56.499999999999993</v>
      </c>
      <c r="D122" s="29" t="s">
        <v>29</v>
      </c>
      <c r="E122" s="74">
        <f>E113*0.675</f>
        <v>54</v>
      </c>
      <c r="F122" s="27" t="s">
        <v>21</v>
      </c>
      <c r="G122" s="28">
        <f>E113*0.565</f>
        <v>45.199999999999996</v>
      </c>
      <c r="H122" s="29" t="s">
        <v>29</v>
      </c>
    </row>
    <row r="123" spans="1:8" x14ac:dyDescent="0.25">
      <c r="A123" s="13"/>
      <c r="B123" s="13"/>
      <c r="C123" s="13"/>
      <c r="D123" s="13"/>
      <c r="E123" s="13"/>
    </row>
  </sheetData>
  <sheetProtection password="CC3D" sheet="1" objects="1" scenarios="1"/>
  <mergeCells count="76">
    <mergeCell ref="A1:M1"/>
    <mergeCell ref="A45:D45"/>
    <mergeCell ref="A46:D46"/>
    <mergeCell ref="E45:H45"/>
    <mergeCell ref="E46:H46"/>
    <mergeCell ref="I45:L45"/>
    <mergeCell ref="I46:L46"/>
    <mergeCell ref="A44:L44"/>
    <mergeCell ref="A4:M4"/>
    <mergeCell ref="A6:M6"/>
    <mergeCell ref="A5:M5"/>
    <mergeCell ref="A7:L7"/>
    <mergeCell ref="E101:H101"/>
    <mergeCell ref="A9:D9"/>
    <mergeCell ref="A8:D8"/>
    <mergeCell ref="E8:H8"/>
    <mergeCell ref="I57:L57"/>
    <mergeCell ref="E57:H57"/>
    <mergeCell ref="A57:D57"/>
    <mergeCell ref="A58:D58"/>
    <mergeCell ref="I8:L8"/>
    <mergeCell ref="E9:H9"/>
    <mergeCell ref="I9:L9"/>
    <mergeCell ref="A20:D20"/>
    <mergeCell ref="E20:H20"/>
    <mergeCell ref="I20:L20"/>
    <mergeCell ref="I47:L47"/>
    <mergeCell ref="E47:H47"/>
    <mergeCell ref="A47:D47"/>
    <mergeCell ref="A10:D10"/>
    <mergeCell ref="E10:H10"/>
    <mergeCell ref="I10:L10"/>
    <mergeCell ref="E21:H21"/>
    <mergeCell ref="A21:D21"/>
    <mergeCell ref="I32:L32"/>
    <mergeCell ref="I33:L33"/>
    <mergeCell ref="E32:H32"/>
    <mergeCell ref="E33:H33"/>
    <mergeCell ref="A32:D32"/>
    <mergeCell ref="A33:D33"/>
    <mergeCell ref="I21:L21"/>
    <mergeCell ref="I58:L58"/>
    <mergeCell ref="I59:L59"/>
    <mergeCell ref="E59:H59"/>
    <mergeCell ref="A59:D59"/>
    <mergeCell ref="I69:L69"/>
    <mergeCell ref="E69:H69"/>
    <mergeCell ref="A69:D69"/>
    <mergeCell ref="E58:H58"/>
    <mergeCell ref="A89:D89"/>
    <mergeCell ref="E89:H89"/>
    <mergeCell ref="I89:L89"/>
    <mergeCell ref="E100:H100"/>
    <mergeCell ref="A70:D70"/>
    <mergeCell ref="E70:H70"/>
    <mergeCell ref="I70:L70"/>
    <mergeCell ref="I71:L71"/>
    <mergeCell ref="E71:H71"/>
    <mergeCell ref="A71:D71"/>
    <mergeCell ref="A87:L87"/>
    <mergeCell ref="E112:H112"/>
    <mergeCell ref="E113:H113"/>
    <mergeCell ref="A112:D112"/>
    <mergeCell ref="A113:D113"/>
    <mergeCell ref="A2:M2"/>
    <mergeCell ref="A3:M3"/>
    <mergeCell ref="I90:L90"/>
    <mergeCell ref="E90:H90"/>
    <mergeCell ref="A90:D90"/>
    <mergeCell ref="I100:L100"/>
    <mergeCell ref="I101:L101"/>
    <mergeCell ref="A100:D100"/>
    <mergeCell ref="A101:D101"/>
    <mergeCell ref="I88:L88"/>
    <mergeCell ref="E88:H88"/>
    <mergeCell ref="A88:D88"/>
  </mergeCells>
  <hyperlinks>
    <hyperlink ref="A2" r:id="rId1"/>
    <hyperlink ref="A8" r:id="rId2" display="http://www.xlathlete.com/view_exercise.jsp?sport=sport&amp;exercise_name=Back%20Squat"/>
    <hyperlink ref="E8" r:id="rId3" display="FRONT SQUAT"/>
    <hyperlink ref="I8" r:id="rId4" display="STEP UP"/>
    <hyperlink ref="I32" r:id="rId5"/>
    <hyperlink ref="I20" r:id="rId6"/>
    <hyperlink ref="E20" r:id="rId7"/>
    <hyperlink ref="A20" r:id="rId8"/>
    <hyperlink ref="E32" r:id="rId9"/>
    <hyperlink ref="I57" r:id="rId10"/>
    <hyperlink ref="E57" r:id="rId11"/>
    <hyperlink ref="A57" r:id="rId12"/>
    <hyperlink ref="I69" r:id="rId13"/>
    <hyperlink ref="A69" r:id="rId14"/>
    <hyperlink ref="I88" r:id="rId15"/>
    <hyperlink ref="E88" r:id="rId16"/>
    <hyperlink ref="A88" r:id="rId17"/>
    <hyperlink ref="A100" r:id="rId18"/>
    <hyperlink ref="E100" r:id="rId19"/>
    <hyperlink ref="I100" r:id="rId20"/>
    <hyperlink ref="A112" r:id="rId21"/>
    <hyperlink ref="E112" r:id="rId22"/>
    <hyperlink ref="A1" r:id="rId23"/>
    <hyperlink ref="A45" r:id="rId24"/>
    <hyperlink ref="E45" r:id="rId25"/>
    <hyperlink ref="A44:L44" r:id="rId26" display="XL Athlete"/>
    <hyperlink ref="E45:H45" r:id="rId27" display="SL Hex Deadlift"/>
    <hyperlink ref="A87:L87" r:id="rId28" display="XL Athlete"/>
    <hyperlink ref="A87" r:id="rId29"/>
    <hyperlink ref="A44" r:id="rId30"/>
  </hyperlinks>
  <pageMargins left="0.7" right="0.7" top="0.5" bottom="0.75" header="0" footer="0.3"/>
  <pageSetup orientation="portrait" r:id="rId31"/>
  <headerFooter>
    <oddFooter>&amp;CCreated by Danny Raimondi and Cal Dietz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Back Squat</vt:lpstr>
    </vt:vector>
  </TitlesOfParts>
  <Company>University of Minnesota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 Dietz</dc:creator>
  <cp:lastModifiedBy>Alex</cp:lastModifiedBy>
  <cp:lastPrinted>2011-03-16T20:03:35Z</cp:lastPrinted>
  <dcterms:created xsi:type="dcterms:W3CDTF">2011-02-17T18:00:13Z</dcterms:created>
  <dcterms:modified xsi:type="dcterms:W3CDTF">2014-09-02T02:44:48Z</dcterms:modified>
</cp:coreProperties>
</file>