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007"/>
  <workbookPr codeName="ThisWorkbook" autoCompressPictures="0"/>
  <bookViews>
    <workbookView xWindow="0" yWindow="0" windowWidth="38320" windowHeight="23540" activeTab="3"/>
  </bookViews>
  <sheets>
    <sheet name="Budget Summary" sheetId="1" r:id="rId1"/>
    <sheet name="Revenue Detail" sheetId="2" r:id="rId2"/>
    <sheet name="Expense Detail" sheetId="3" r:id="rId3"/>
    <sheet name="Charts" sheetId="5" r:id="rId4"/>
  </sheets>
  <definedNames>
    <definedName name="TotalMonthlyExpenses">SUM(tblExpenses[Amount])</definedName>
    <definedName name="TotalMonthlyIncome">SUM(tblIncome[Amount])</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6" i="2" l="1"/>
  <c r="E21" i="2"/>
  <c r="E27" i="2"/>
  <c r="E34" i="3"/>
  <c r="E35" i="3"/>
  <c r="F34" i="3"/>
  <c r="E15" i="3"/>
  <c r="C14" i="5"/>
  <c r="B14" i="5"/>
  <c r="E14" i="3"/>
  <c r="C8" i="5"/>
  <c r="B8" i="5"/>
  <c r="E20" i="3"/>
  <c r="C6" i="5"/>
  <c r="B6" i="5"/>
  <c r="C5" i="5"/>
  <c r="B5" i="5"/>
  <c r="E39" i="3"/>
  <c r="C13" i="5"/>
  <c r="B13" i="5"/>
  <c r="L35" i="3"/>
  <c r="L37" i="3"/>
  <c r="E28" i="3"/>
  <c r="E6" i="3"/>
  <c r="E7" i="3"/>
  <c r="E8" i="3"/>
  <c r="E9" i="3"/>
  <c r="E10" i="3"/>
  <c r="E12" i="2"/>
  <c r="E13" i="2"/>
  <c r="E14" i="2"/>
  <c r="E15" i="2"/>
  <c r="E16" i="2"/>
  <c r="F16" i="2"/>
  <c r="F27" i="2"/>
  <c r="E48" i="3"/>
  <c r="E44" i="3"/>
  <c r="E46" i="3"/>
  <c r="E45" i="3"/>
  <c r="E47" i="3"/>
  <c r="E49" i="3"/>
  <c r="E50" i="3"/>
  <c r="E51" i="3"/>
  <c r="E52" i="3"/>
  <c r="E53" i="3"/>
  <c r="E55" i="3"/>
  <c r="B17" i="5"/>
  <c r="B16" i="5"/>
  <c r="B12" i="5"/>
  <c r="B9" i="5"/>
  <c r="B11" i="5"/>
  <c r="B10" i="5"/>
  <c r="B15" i="5"/>
  <c r="B7" i="5"/>
  <c r="F55" i="3"/>
  <c r="B4" i="5"/>
  <c r="C4" i="5"/>
  <c r="E40" i="3"/>
  <c r="C15" i="5"/>
  <c r="E36" i="3"/>
  <c r="C7" i="5"/>
  <c r="C10" i="5"/>
  <c r="E22" i="3"/>
  <c r="C11" i="5"/>
  <c r="E37" i="3"/>
  <c r="C9" i="5"/>
  <c r="E38" i="3"/>
  <c r="C12" i="5"/>
  <c r="E13" i="3"/>
  <c r="C16" i="5"/>
  <c r="E21" i="3"/>
  <c r="C17" i="5"/>
  <c r="C18" i="5"/>
  <c r="E9" i="2"/>
  <c r="E26" i="3"/>
  <c r="E27" i="3"/>
  <c r="E29" i="3"/>
  <c r="E30" i="3"/>
  <c r="E31" i="3"/>
  <c r="E19" i="2"/>
  <c r="E20" i="2"/>
  <c r="E22" i="2"/>
  <c r="E23" i="2"/>
  <c r="E24" i="2"/>
  <c r="F24" i="2"/>
  <c r="F42" i="3"/>
  <c r="F23" i="3"/>
  <c r="F31" i="3"/>
  <c r="F17" i="3"/>
  <c r="F10" i="3"/>
  <c r="E23" i="3"/>
  <c r="E7" i="2"/>
  <c r="C5" i="1"/>
  <c r="C6" i="1"/>
  <c r="C7" i="1"/>
  <c r="E28" i="2"/>
  <c r="E29" i="2"/>
  <c r="C8" i="1"/>
  <c r="E32" i="2"/>
  <c r="E33" i="2"/>
  <c r="E34" i="2"/>
  <c r="C9" i="1"/>
  <c r="E10" i="2"/>
  <c r="C10" i="1"/>
  <c r="E9" i="1"/>
  <c r="B10" i="1"/>
  <c r="E16" i="3"/>
  <c r="E17" i="3"/>
  <c r="E36" i="2"/>
  <c r="E41" i="3"/>
  <c r="E42" i="3"/>
  <c r="E57" i="3"/>
  <c r="E38" i="2"/>
  <c r="C20" i="1"/>
  <c r="B20" i="1"/>
  <c r="C19" i="1"/>
  <c r="B19" i="1"/>
  <c r="C18" i="1"/>
  <c r="B18" i="1"/>
  <c r="C17" i="1"/>
  <c r="B17" i="1"/>
  <c r="C16" i="1"/>
  <c r="B16" i="1"/>
  <c r="C15" i="1"/>
  <c r="B15" i="1"/>
  <c r="B9" i="1"/>
  <c r="B8" i="1"/>
  <c r="B7" i="1"/>
  <c r="B6" i="1"/>
  <c r="B5" i="1"/>
  <c r="E4" i="1"/>
  <c r="G9" i="1"/>
  <c r="H4" i="1"/>
  <c r="F9" i="1"/>
</calcChain>
</file>

<file path=xl/sharedStrings.xml><?xml version="1.0" encoding="utf-8"?>
<sst xmlns="http://schemas.openxmlformats.org/spreadsheetml/2006/main" count="109" uniqueCount="88">
  <si>
    <t>Item</t>
  </si>
  <si>
    <t>Amount</t>
  </si>
  <si>
    <t>SUMMARY</t>
  </si>
  <si>
    <t>INCOME</t>
  </si>
  <si>
    <t>EXPENSES</t>
  </si>
  <si>
    <t>Unit Factor</t>
  </si>
  <si>
    <t>Item Price</t>
  </si>
  <si>
    <t>Item Cost</t>
  </si>
  <si>
    <t>Target</t>
  </si>
  <si>
    <t>Apparel</t>
  </si>
  <si>
    <t>Player Assessment Fee</t>
  </si>
  <si>
    <t>Banquet tickets</t>
  </si>
  <si>
    <t>Wearables - inventory replenishment</t>
  </si>
  <si>
    <t>Equipment (from coach's request)</t>
  </si>
  <si>
    <t>Kickoff dinner</t>
  </si>
  <si>
    <t>Senior gifts</t>
  </si>
  <si>
    <t>Coaches' gifts</t>
  </si>
  <si>
    <t>Accounting - QuickBooks Online</t>
  </si>
  <si>
    <t>Game Video DVDs</t>
  </si>
  <si>
    <t>King Soopers Cards</t>
  </si>
  <si>
    <t>League Athletics annual website fee</t>
  </si>
  <si>
    <t>League Athletics annual email fee</t>
  </si>
  <si>
    <t>Winter II League</t>
  </si>
  <si>
    <t>Winter I League</t>
  </si>
  <si>
    <t>Pre-season League Play</t>
  </si>
  <si>
    <t>Clothing Sales</t>
  </si>
  <si>
    <t>Category</t>
  </si>
  <si>
    <t>Apparel - sales from existing inventory</t>
  </si>
  <si>
    <t>Apparel - new wearables program</t>
  </si>
  <si>
    <t>Community Events</t>
  </si>
  <si>
    <t>King Soopers Program</t>
  </si>
  <si>
    <t>Youth summer clinic</t>
  </si>
  <si>
    <t>Winter Clinic</t>
  </si>
  <si>
    <t>Tax Exemption - parentbooster.org</t>
  </si>
  <si>
    <t>In-season / Post-season Expenses</t>
  </si>
  <si>
    <t>Pre-season Program Expenses</t>
  </si>
  <si>
    <t>Foothills Sports Arena Rental (post-season)</t>
  </si>
  <si>
    <t>Foothills Sports Arena Rental (in-season)</t>
  </si>
  <si>
    <t>South Suburban ISA (Winter II) cost per team</t>
  </si>
  <si>
    <t>South Suburban ISA (Winter I) cost per team</t>
  </si>
  <si>
    <t>Foothills Sports Arena Rental (Winter Clinic)</t>
  </si>
  <si>
    <t>Foothills Sports Arena Rental (Tryouts)</t>
  </si>
  <si>
    <t>Community Events &amp; Recognition</t>
  </si>
  <si>
    <t>Subtotal</t>
  </si>
  <si>
    <t>Varsity Game Video DVD (player assessment)</t>
  </si>
  <si>
    <t>Boathouse Jackets</t>
  </si>
  <si>
    <t>Margin Target</t>
  </si>
  <si>
    <t>Player Clothing Sales as Required (from existing inventory)</t>
  </si>
  <si>
    <t>Total Gross Revenue</t>
  </si>
  <si>
    <t>Total Gross Expense</t>
  </si>
  <si>
    <t>Player Assessment Fees</t>
  </si>
  <si>
    <t>EBITDA</t>
  </si>
  <si>
    <t>Gross Revenue</t>
  </si>
  <si>
    <t>Gross Expenses</t>
  </si>
  <si>
    <t>EBITDA (Net Margin)</t>
  </si>
  <si>
    <t>PERCENTAGE OF REVENUE SPENT</t>
  </si>
  <si>
    <t>Revenue Detail</t>
  </si>
  <si>
    <t>Expense Detail</t>
  </si>
  <si>
    <t>Summer Clinic Misc Program Expense</t>
  </si>
  <si>
    <t>PO box rental</t>
  </si>
  <si>
    <t>Field Maintenance</t>
  </si>
  <si>
    <t>Annual Operating Budget - Chatfield Girls Lacrosse Program</t>
  </si>
  <si>
    <t>Postage</t>
  </si>
  <si>
    <t>Other Income</t>
  </si>
  <si>
    <t>(Note: Excess Margin goes into reserve for future expected capital or operating expenses such as new uniforms, new equipment, expanded programming, scholarships, etc.  Without reserve, future player assessments could be dramatically more than they have been historically.)</t>
  </si>
  <si>
    <t>Non-Self-Funding Expenses</t>
  </si>
  <si>
    <t>Expense</t>
  </si>
  <si>
    <t>Total</t>
  </si>
  <si>
    <t>Player Donation</t>
  </si>
  <si>
    <t>Colorado Secretary of State - Annual Registration</t>
  </si>
  <si>
    <t>Banquet (non-player expenses)</t>
  </si>
  <si>
    <t>General Administrative &amp; Other Expenses</t>
  </si>
  <si>
    <t>Equipment repair (other)</t>
  </si>
  <si>
    <t>Fiscal Period: FY 2015 (June'14-May'15)</t>
  </si>
  <si>
    <t>Food</t>
  </si>
  <si>
    <t>Svc fee 20%</t>
  </si>
  <si>
    <t>Facility Fee</t>
  </si>
  <si>
    <t>Banquet Breakdown - 120 people @18.95 pp</t>
  </si>
  <si>
    <t>Asst. coach summer youth clinic stipend</t>
  </si>
  <si>
    <t>Game video recording</t>
  </si>
  <si>
    <t>Boathouse jackets</t>
  </si>
  <si>
    <t>Summer clinic pennies</t>
  </si>
  <si>
    <t>Office supplies</t>
  </si>
  <si>
    <t>PayPal service fees</t>
  </si>
  <si>
    <t>Capital fund for new uniform purchase</t>
  </si>
  <si>
    <t>Equipment</t>
  </si>
  <si>
    <t>Banquet (players, coaches, significant others)</t>
  </si>
  <si>
    <t>Varsity T-shirts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</si>
</sst>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quot;$&quot;#,##0"/>
    <numFmt numFmtId="166" formatCode="_(&quot;$&quot;* #,##0_);_(&quot;$&quot;* \(#,##0\);_(&quot;$&quot;* &quot;-&quot;??_);_(@_)"/>
  </numFmts>
  <fonts count="20" x14ac:knownFonts="1">
    <font>
      <sz val="9"/>
      <color theme="3"/>
      <name val="Century Gothic"/>
      <family val="1"/>
      <scheme val="minor"/>
    </font>
    <font>
      <sz val="11"/>
      <color theme="1"/>
      <name val="Century Gothic"/>
      <family val="2"/>
      <scheme val="minor"/>
    </font>
    <font>
      <i/>
      <sz val="10"/>
      <color theme="4" tint="-0.24994659260841701"/>
      <name val="Georgia"/>
      <family val="1"/>
      <scheme val="major"/>
    </font>
    <font>
      <sz val="22"/>
      <color theme="4" tint="-0.249977111117893"/>
      <name val="Century Gothic"/>
      <family val="2"/>
      <scheme val="minor"/>
    </font>
    <font>
      <sz val="25"/>
      <color theme="3"/>
      <name val="Century Gothic"/>
      <family val="2"/>
      <scheme val="minor"/>
    </font>
    <font>
      <sz val="16"/>
      <color theme="3"/>
      <name val="Century Gothic"/>
      <family val="2"/>
      <scheme val="minor"/>
    </font>
    <font>
      <sz val="15.75"/>
      <color theme="3"/>
      <name val="Century Gothic"/>
      <family val="2"/>
      <scheme val="minor"/>
    </font>
    <font>
      <sz val="14"/>
      <color theme="3"/>
      <name val="Century Gothic"/>
      <family val="2"/>
      <scheme val="minor"/>
    </font>
    <font>
      <sz val="9"/>
      <color theme="3"/>
      <name val="Century Gothic"/>
      <family val="1"/>
      <scheme val="minor"/>
    </font>
    <font>
      <u/>
      <sz val="9"/>
      <color theme="10"/>
      <name val="Century Gothic"/>
      <family val="1"/>
      <scheme val="minor"/>
    </font>
    <font>
      <u/>
      <sz val="9"/>
      <color theme="11"/>
      <name val="Century Gothic"/>
      <family val="1"/>
      <scheme val="minor"/>
    </font>
    <font>
      <b/>
      <sz val="12"/>
      <color theme="3"/>
      <name val="Century Gothic"/>
      <scheme val="minor"/>
    </font>
    <font>
      <sz val="12"/>
      <color theme="3"/>
      <name val="Century Gothic"/>
      <scheme val="minor"/>
    </font>
    <font>
      <b/>
      <i/>
      <sz val="12"/>
      <color theme="3"/>
      <name val="Century Gothic"/>
      <scheme val="minor"/>
    </font>
    <font>
      <sz val="8"/>
      <name val="Century Gothic"/>
      <family val="1"/>
      <scheme val="minor"/>
    </font>
    <font>
      <b/>
      <sz val="18"/>
      <color theme="0"/>
      <name val="Century Gothic"/>
      <scheme val="minor"/>
    </font>
    <font>
      <sz val="18"/>
      <color theme="0"/>
      <name val="Century Gothic"/>
      <scheme val="minor"/>
    </font>
    <font>
      <sz val="8"/>
      <color theme="3"/>
      <name val="Century Gothic"/>
      <scheme val="minor"/>
    </font>
    <font>
      <b/>
      <sz val="12"/>
      <color theme="3"/>
      <name val="Century Gothic"/>
      <family val="2"/>
      <scheme val="minor"/>
    </font>
    <font>
      <sz val="12"/>
      <color theme="3"/>
      <name val="Century Gothic"/>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4" tint="-0.249977111117893"/>
        <bgColor indexed="64"/>
      </patternFill>
    </fill>
    <fill>
      <patternFill patternType="solid">
        <fgColor theme="5" tint="-0.249977111117893"/>
        <bgColor indexed="64"/>
      </patternFill>
    </fill>
  </fills>
  <borders count="12">
    <border>
      <left/>
      <right/>
      <top/>
      <bottom/>
      <diagonal/>
    </border>
    <border>
      <left/>
      <right/>
      <top style="medium">
        <color theme="2" tint="-9.9948118533890809E-2"/>
      </top>
      <bottom style="medium">
        <color theme="2" tint="-9.9948118533890809E-2"/>
      </bottom>
      <diagonal/>
    </border>
    <border>
      <left/>
      <right/>
      <top style="medium">
        <color theme="2" tint="-9.9948118533890809E-2"/>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right/>
      <top style="thin">
        <color auto="1"/>
      </top>
      <bottom style="double">
        <color auto="1"/>
      </bottom>
      <diagonal/>
    </border>
    <border>
      <left/>
      <right/>
      <top/>
      <bottom style="medium">
        <color auto="1"/>
      </bottom>
      <diagonal/>
    </border>
    <border>
      <left/>
      <right/>
      <top style="medium">
        <color auto="1"/>
      </top>
      <bottom/>
      <diagonal/>
    </border>
  </borders>
  <cellStyleXfs count="231">
    <xf numFmtId="0" fontId="0" fillId="0" borderId="0">
      <alignment vertical="center"/>
    </xf>
    <xf numFmtId="9" fontId="1" fillId="0" borderId="0" applyFont="0" applyFill="0" applyBorder="0" applyAlignment="0" applyProtection="0"/>
    <xf numFmtId="0" fontId="4" fillId="0" borderId="0" applyNumberFormat="0" applyFill="0" applyBorder="0" applyAlignment="0" applyProtection="0"/>
    <xf numFmtId="0" fontId="7" fillId="0" borderId="0" applyNumberFormat="0" applyFill="0" applyBorder="0" applyProtection="0">
      <alignment vertical="top"/>
    </xf>
    <xf numFmtId="0" fontId="2" fillId="0" borderId="1" applyNumberFormat="0" applyFill="0" applyAlignment="0" applyProtection="0"/>
    <xf numFmtId="0" fontId="5" fillId="0" borderId="0" applyNumberForma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80">
    <xf numFmtId="0" fontId="0" fillId="0" borderId="0" xfId="0">
      <alignment vertical="center"/>
    </xf>
    <xf numFmtId="164" fontId="0" fillId="0" borderId="0" xfId="0" applyNumberFormat="1">
      <alignment vertical="center"/>
    </xf>
    <xf numFmtId="0" fontId="0" fillId="0" borderId="0" xfId="0" applyAlignment="1"/>
    <xf numFmtId="0" fontId="7" fillId="0" borderId="0" xfId="3" applyBorder="1">
      <alignment vertical="top"/>
    </xf>
    <xf numFmtId="0" fontId="0" fillId="0" borderId="0" xfId="0" applyBorder="1">
      <alignment vertical="center"/>
    </xf>
    <xf numFmtId="0" fontId="2" fillId="0" borderId="1" xfId="4" applyAlignment="1">
      <alignment horizontal="right" vertical="center" indent="2"/>
    </xf>
    <xf numFmtId="0" fontId="4" fillId="0" borderId="0" xfId="2" applyAlignment="1">
      <alignment horizontal="left" indent="1"/>
    </xf>
    <xf numFmtId="0" fontId="2" fillId="0" borderId="1" xfId="4" applyAlignment="1">
      <alignment horizontal="left" vertical="center"/>
    </xf>
    <xf numFmtId="165" fontId="6" fillId="0" borderId="0" xfId="5" applyNumberFormat="1" applyFont="1" applyAlignment="1">
      <alignment vertical="top"/>
    </xf>
    <xf numFmtId="165" fontId="5" fillId="0" borderId="0" xfId="5" applyNumberFormat="1" applyAlignment="1">
      <alignment vertical="top"/>
    </xf>
    <xf numFmtId="165" fontId="5" fillId="0" borderId="2" xfId="5" applyNumberFormat="1" applyBorder="1" applyAlignment="1">
      <alignment horizontal="left" vertical="top"/>
    </xf>
    <xf numFmtId="0" fontId="7" fillId="0" borderId="0" xfId="3">
      <alignment vertical="top"/>
    </xf>
    <xf numFmtId="0" fontId="11" fillId="0" borderId="0" xfId="0" applyFont="1">
      <alignment vertical="center"/>
    </xf>
    <xf numFmtId="0" fontId="12" fillId="0" borderId="0" xfId="0" applyFont="1">
      <alignment vertical="center"/>
    </xf>
    <xf numFmtId="0" fontId="12" fillId="0" borderId="0" xfId="0" applyFont="1" applyAlignment="1"/>
    <xf numFmtId="166" fontId="12" fillId="0" borderId="0" xfId="6" applyNumberFormat="1" applyFont="1" applyAlignment="1">
      <alignment vertical="center"/>
    </xf>
    <xf numFmtId="166" fontId="12" fillId="0" borderId="0" xfId="6" applyNumberFormat="1" applyFont="1" applyAlignment="1"/>
    <xf numFmtId="0" fontId="11" fillId="0" borderId="0" xfId="0" applyFont="1" applyAlignment="1">
      <alignment horizontal="right" vertical="center"/>
    </xf>
    <xf numFmtId="166" fontId="11" fillId="0" borderId="0" xfId="6" applyNumberFormat="1" applyFont="1" applyAlignment="1">
      <alignment vertical="center"/>
    </xf>
    <xf numFmtId="0" fontId="12" fillId="0" borderId="0" xfId="0" applyFont="1" applyAlignment="1">
      <alignment vertical="center" wrapText="1"/>
    </xf>
    <xf numFmtId="0" fontId="11" fillId="0" borderId="0" xfId="0" applyFont="1" applyAlignment="1">
      <alignment vertical="center" wrapText="1"/>
    </xf>
    <xf numFmtId="0" fontId="12" fillId="0" borderId="9" xfId="0" applyFont="1" applyBorder="1" applyAlignment="1">
      <alignment horizontal="right" vertical="center"/>
    </xf>
    <xf numFmtId="166" fontId="12" fillId="0" borderId="9" xfId="6" applyNumberFormat="1" applyFont="1" applyBorder="1" applyAlignment="1">
      <alignment vertical="center"/>
    </xf>
    <xf numFmtId="0" fontId="12" fillId="0" borderId="9" xfId="0" applyFont="1" applyBorder="1" applyAlignment="1">
      <alignment horizontal="right"/>
    </xf>
    <xf numFmtId="166" fontId="12" fillId="0" borderId="9" xfId="6" applyNumberFormat="1" applyFont="1" applyBorder="1" applyAlignment="1"/>
    <xf numFmtId="0" fontId="12" fillId="0" borderId="0" xfId="0" applyFont="1" applyBorder="1" applyAlignment="1">
      <alignment horizontal="right"/>
    </xf>
    <xf numFmtId="166" fontId="12" fillId="0" borderId="0" xfId="6" applyNumberFormat="1" applyFont="1" applyBorder="1" applyAlignment="1"/>
    <xf numFmtId="166" fontId="12" fillId="0" borderId="0" xfId="6" applyNumberFormat="1" applyFont="1" applyBorder="1" applyAlignment="1">
      <alignment vertical="center"/>
    </xf>
    <xf numFmtId="0" fontId="12" fillId="0" borderId="0" xfId="0" applyFont="1" applyBorder="1" applyAlignment="1">
      <alignment horizontal="right" vertical="center"/>
    </xf>
    <xf numFmtId="0" fontId="11" fillId="0" borderId="10" xfId="0" applyFont="1" applyBorder="1">
      <alignment vertical="center"/>
    </xf>
    <xf numFmtId="0" fontId="11" fillId="0" borderId="10" xfId="0" applyFont="1" applyBorder="1" applyAlignment="1">
      <alignment horizontal="center" vertical="center"/>
    </xf>
    <xf numFmtId="166" fontId="11" fillId="0" borderId="10" xfId="6" applyNumberFormat="1" applyFont="1" applyBorder="1" applyAlignment="1">
      <alignment horizontal="center" vertical="center"/>
    </xf>
    <xf numFmtId="0" fontId="11" fillId="0" borderId="10" xfId="0" applyFont="1" applyBorder="1" applyAlignment="1">
      <alignment vertical="center" wrapText="1"/>
    </xf>
    <xf numFmtId="166" fontId="11" fillId="0" borderId="10" xfId="6" applyNumberFormat="1" applyFont="1" applyBorder="1" applyAlignment="1">
      <alignment vertical="center"/>
    </xf>
    <xf numFmtId="166" fontId="12" fillId="0" borderId="0" xfId="0" applyNumberFormat="1" applyFont="1">
      <alignment vertical="center"/>
    </xf>
    <xf numFmtId="9" fontId="12" fillId="0" borderId="0" xfId="1" applyFont="1" applyAlignment="1">
      <alignment vertical="center"/>
    </xf>
    <xf numFmtId="166" fontId="13" fillId="0" borderId="0" xfId="6" applyNumberFormat="1" applyFont="1" applyAlignment="1">
      <alignment vertical="center"/>
    </xf>
    <xf numFmtId="0" fontId="15" fillId="3" borderId="0" xfId="0" applyFont="1" applyFill="1">
      <alignment vertical="center"/>
    </xf>
    <xf numFmtId="0" fontId="16" fillId="3" borderId="0" xfId="0" applyFont="1" applyFill="1" applyAlignment="1">
      <alignment vertical="center" wrapText="1"/>
    </xf>
    <xf numFmtId="0" fontId="16" fillId="3" borderId="0" xfId="0" applyFont="1" applyFill="1">
      <alignment vertical="center"/>
    </xf>
    <xf numFmtId="166" fontId="16" fillId="3" borderId="0" xfId="6" applyNumberFormat="1" applyFont="1" applyFill="1" applyAlignment="1">
      <alignment vertical="center"/>
    </xf>
    <xf numFmtId="0" fontId="15" fillId="4" borderId="0" xfId="0" applyFont="1" applyFill="1">
      <alignment vertical="center"/>
    </xf>
    <xf numFmtId="0" fontId="16" fillId="4" borderId="0" xfId="0" applyFont="1" applyFill="1">
      <alignment vertical="center"/>
    </xf>
    <xf numFmtId="0" fontId="15" fillId="4" borderId="0" xfId="0" applyFont="1" applyFill="1" applyAlignment="1">
      <alignment vertical="center" wrapText="1"/>
    </xf>
    <xf numFmtId="166" fontId="16" fillId="4" borderId="0" xfId="6" applyNumberFormat="1" applyFont="1" applyFill="1" applyAlignment="1">
      <alignment vertical="center"/>
    </xf>
    <xf numFmtId="0" fontId="16" fillId="0" borderId="0" xfId="0" applyFont="1" applyFill="1">
      <alignment vertical="center"/>
    </xf>
    <xf numFmtId="166" fontId="16" fillId="0" borderId="0" xfId="6" applyNumberFormat="1" applyFont="1" applyFill="1" applyAlignment="1">
      <alignment vertical="center"/>
    </xf>
    <xf numFmtId="0" fontId="12" fillId="0" borderId="9" xfId="0" applyFont="1" applyBorder="1" applyAlignment="1">
      <alignment horizontal="right" vertical="center" wrapText="1"/>
    </xf>
    <xf numFmtId="0" fontId="12" fillId="0" borderId="0" xfId="0" applyFont="1" applyBorder="1" applyAlignment="1">
      <alignment horizontal="right" vertical="center" wrapText="1"/>
    </xf>
    <xf numFmtId="0" fontId="12" fillId="0" borderId="0" xfId="0" applyFont="1" applyAlignment="1">
      <alignment wrapText="1"/>
    </xf>
    <xf numFmtId="0" fontId="12" fillId="0" borderId="0" xfId="0" applyFont="1" applyFill="1" applyBorder="1" applyAlignment="1">
      <alignment wrapText="1"/>
    </xf>
    <xf numFmtId="0" fontId="13" fillId="0" borderId="0" xfId="0" applyFont="1" applyAlignment="1">
      <alignment vertical="center" wrapText="1"/>
    </xf>
    <xf numFmtId="0" fontId="0" fillId="0" borderId="0" xfId="0" applyAlignment="1">
      <alignment vertical="center" wrapText="1"/>
    </xf>
    <xf numFmtId="0" fontId="7" fillId="0" borderId="0" xfId="3" applyAlignment="1">
      <alignment vertical="top" wrapText="1"/>
    </xf>
    <xf numFmtId="0" fontId="2" fillId="0" borderId="1" xfId="4" applyAlignment="1">
      <alignment vertical="center" wrapText="1"/>
    </xf>
    <xf numFmtId="0" fontId="0" fillId="0" borderId="0" xfId="0" applyBorder="1" applyAlignment="1">
      <alignment vertical="center" wrapText="1"/>
    </xf>
    <xf numFmtId="164" fontId="0" fillId="0" borderId="0" xfId="0" applyNumberFormat="1" applyBorder="1">
      <alignment vertical="center"/>
    </xf>
    <xf numFmtId="9" fontId="5" fillId="0" borderId="0" xfId="1" applyFont="1" applyAlignment="1">
      <alignment vertical="center"/>
    </xf>
    <xf numFmtId="0" fontId="18" fillId="0" borderId="0" xfId="0" applyFont="1">
      <alignment vertical="center"/>
    </xf>
    <xf numFmtId="0" fontId="19" fillId="0" borderId="0" xfId="0" applyFont="1" applyAlignment="1"/>
    <xf numFmtId="0" fontId="18" fillId="0" borderId="11" xfId="0" applyFont="1" applyBorder="1" applyAlignment="1"/>
    <xf numFmtId="166" fontId="18" fillId="0" borderId="11" xfId="0" applyNumberFormat="1" applyFont="1" applyBorder="1">
      <alignment vertical="center"/>
    </xf>
    <xf numFmtId="0" fontId="18" fillId="0" borderId="10" xfId="0" applyFont="1" applyBorder="1">
      <alignment vertical="center"/>
    </xf>
    <xf numFmtId="0" fontId="12" fillId="0" borderId="0" xfId="0" applyFont="1" applyBorder="1" applyAlignment="1">
      <alignment horizontal="left" vertical="center" wrapText="1"/>
    </xf>
    <xf numFmtId="0" fontId="0" fillId="0" borderId="0" xfId="0" applyAlignment="1">
      <alignment vertical="center" wrapText="1"/>
    </xf>
    <xf numFmtId="1" fontId="12" fillId="0" borderId="0" xfId="0" applyNumberFormat="1" applyFont="1">
      <alignment vertical="center"/>
    </xf>
    <xf numFmtId="0" fontId="0" fillId="0" borderId="0" xfId="0" applyAlignment="1">
      <alignment horizontal="center"/>
    </xf>
    <xf numFmtId="9" fontId="3" fillId="0" borderId="5" xfId="1" applyFont="1" applyFill="1" applyBorder="1" applyAlignment="1">
      <alignment horizontal="right" vertical="center" indent="1"/>
    </xf>
    <xf numFmtId="9" fontId="3" fillId="0" borderId="8" xfId="1" applyFont="1" applyFill="1" applyBorder="1" applyAlignment="1">
      <alignment horizontal="right" vertical="center" indent="1"/>
    </xf>
    <xf numFmtId="0" fontId="0" fillId="2" borderId="3" xfId="0" applyFill="1" applyBorder="1">
      <alignment vertical="center"/>
    </xf>
    <xf numFmtId="0" fontId="0" fillId="2" borderId="4" xfId="0" applyFill="1" applyBorder="1">
      <alignment vertical="center"/>
    </xf>
    <xf numFmtId="0" fontId="0" fillId="2" borderId="6" xfId="0" applyFill="1" applyBorder="1">
      <alignment vertical="center"/>
    </xf>
    <xf numFmtId="0" fontId="0" fillId="2" borderId="7" xfId="0" applyFill="1" applyBorder="1">
      <alignment vertical="center"/>
    </xf>
    <xf numFmtId="0" fontId="2" fillId="0" borderId="1" xfId="4" applyAlignment="1">
      <alignment horizontal="left" vertical="center"/>
    </xf>
    <xf numFmtId="165" fontId="5" fillId="0" borderId="2" xfId="5" applyNumberFormat="1" applyBorder="1" applyAlignment="1">
      <alignment horizontal="left" vertical="top"/>
    </xf>
    <xf numFmtId="165" fontId="17" fillId="0" borderId="0" xfId="5" applyNumberFormat="1" applyFont="1" applyBorder="1" applyAlignment="1">
      <alignment vertical="top" wrapText="1"/>
    </xf>
    <xf numFmtId="0" fontId="17" fillId="0" borderId="0" xfId="0" applyFont="1" applyAlignment="1">
      <alignment vertical="top" wrapText="1"/>
    </xf>
    <xf numFmtId="0" fontId="17" fillId="0" borderId="0" xfId="0" applyFont="1" applyAlignment="1">
      <alignment vertical="center" wrapText="1"/>
    </xf>
    <xf numFmtId="0" fontId="0" fillId="0" borderId="0" xfId="0" applyAlignment="1">
      <alignment vertical="center" wrapText="1"/>
    </xf>
    <xf numFmtId="44" fontId="12" fillId="0" borderId="0" xfId="0" applyNumberFormat="1" applyFont="1">
      <alignment vertical="center"/>
    </xf>
  </cellXfs>
  <cellStyles count="231">
    <cellStyle name="Currency" xfId="6" builtinId="4"/>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Heading 1" xfId="3" builtinId="16" customBuiltin="1"/>
    <cellStyle name="Heading 2" xfId="4" builtinId="17" customBuiltin="1"/>
    <cellStyle name="Heading 3" xfId="5" builtinId="18" customBuilti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Normal" xfId="0" builtinId="0" customBuiltin="1"/>
    <cellStyle name="Percent" xfId="1" builtinId="5"/>
    <cellStyle name="Title" xfId="2" builtinId="15" customBuiltin="1"/>
  </cellStyles>
  <dxfs count="8">
    <dxf>
      <numFmt numFmtId="164" formatCode="&quot;$&quot;#,##0.00"/>
    </dxf>
    <dxf>
      <numFmt numFmtId="164" formatCode="&quot;$&quot;#,##0.00"/>
    </dxf>
    <dxf>
      <alignment textRotation="0" wrapText="1" justifyLastLine="0" shrinkToFit="0"/>
    </dxf>
    <dxf>
      <numFmt numFmtId="164" formatCode="&quot;$&quot;#,##0.00"/>
    </dxf>
    <dxf>
      <numFmt numFmtId="164" formatCode="&quot;$&quot;#,##0.00"/>
    </dxf>
    <dxf>
      <alignment textRotation="0" wrapText="1" justifyLastLine="0" shrinkToFit="0"/>
    </dxf>
    <dxf>
      <font>
        <b val="0"/>
        <i/>
        <color theme="4" tint="-0.24994659260841701"/>
      </font>
      <border>
        <top style="medium">
          <color theme="2" tint="-9.9948118533890809E-2"/>
        </top>
        <bottom style="medium">
          <color theme="2" tint="-9.9948118533890809E-2"/>
        </bottom>
      </border>
    </dxf>
    <dxf>
      <font>
        <color theme="3"/>
      </font>
    </dxf>
  </dxfs>
  <tableStyles count="1" defaultTableStyle="TableStyleMedium2" defaultPivotStyle="PivotStyleLight16">
    <tableStyle name="Simple Monthly Budget"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9"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ChartData</c:v>
          </c:tx>
          <c:invertIfNegative val="0"/>
          <c:dPt>
            <c:idx val="0"/>
            <c:invertIfNegative val="0"/>
            <c:bubble3D val="0"/>
            <c:spPr>
              <a:solidFill>
                <a:schemeClr val="accent1"/>
              </a:solidFill>
            </c:spPr>
          </c:dPt>
          <c:dPt>
            <c:idx val="1"/>
            <c:invertIfNegative val="0"/>
            <c:bubble3D val="0"/>
            <c:spPr>
              <a:solidFill>
                <a:schemeClr val="accent1">
                  <a:lumMod val="40000"/>
                  <a:lumOff val="60000"/>
                </a:schemeClr>
              </a:solidFill>
            </c:spPr>
          </c:dPt>
          <c:dLbls>
            <c:spPr>
              <a:noFill/>
              <a:ln>
                <a:noFill/>
              </a:ln>
              <a:effectLst/>
            </c:spPr>
            <c:txPr>
              <a:bodyPr/>
              <a:lstStyle/>
              <a:p>
                <a:pPr>
                  <a:defRPr>
                    <a:latin typeface="+mn-lt"/>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Income</c:v>
              </c:pt>
              <c:pt idx="1">
                <c:v>Expenses</c:v>
              </c:pt>
            </c:strLit>
          </c:cat>
          <c:val>
            <c:numRef>
              <c:f>'Budget Summary'!$E$9:$F$9</c:f>
              <c:numCache>
                <c:formatCode>"$"#,##0</c:formatCode>
                <c:ptCount val="2"/>
                <c:pt idx="0">
                  <c:v>20354.0</c:v>
                </c:pt>
                <c:pt idx="1">
                  <c:v>17897.0</c:v>
                </c:pt>
              </c:numCache>
            </c:numRef>
          </c:val>
        </c:ser>
        <c:dLbls>
          <c:showLegendKey val="0"/>
          <c:showVal val="1"/>
          <c:showCatName val="0"/>
          <c:showSerName val="0"/>
          <c:showPercent val="0"/>
          <c:showBubbleSize val="0"/>
        </c:dLbls>
        <c:gapWidth val="37"/>
        <c:axId val="-2128495896"/>
        <c:axId val="-2130395992"/>
      </c:barChart>
      <c:catAx>
        <c:axId val="-2128495896"/>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2130395992"/>
        <c:crosses val="autoZero"/>
        <c:auto val="1"/>
        <c:lblAlgn val="ctr"/>
        <c:lblOffset val="100"/>
        <c:noMultiLvlLbl val="0"/>
      </c:catAx>
      <c:valAx>
        <c:axId val="-2130395992"/>
        <c:scaling>
          <c:orientation val="minMax"/>
          <c:min val="0.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2128495896"/>
        <c:crosses val="autoZero"/>
        <c:crossBetween val="between"/>
        <c:minorUnit val="50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Breakdown of Expenses Covered by Player Dues</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Lbls>
            <c:txPr>
              <a:bodyPr/>
              <a:lstStyle/>
              <a:p>
                <a:pPr>
                  <a:defRPr b="1"/>
                </a:pPr>
                <a:endParaRPr lang="en-US"/>
              </a:p>
            </c:txPr>
            <c:dLblPos val="bestFit"/>
            <c:showLegendKey val="0"/>
            <c:showVal val="1"/>
            <c:showCatName val="0"/>
            <c:showSerName val="0"/>
            <c:showPercent val="0"/>
            <c:showBubbleSize val="0"/>
            <c:showLeaderLines val="1"/>
          </c:dLbls>
          <c:cat>
            <c:strRef>
              <c:f>Charts!$B$4:$B$17</c:f>
              <c:strCache>
                <c:ptCount val="14"/>
                <c:pt idx="0">
                  <c:v>General Administrative &amp; Other Expenses</c:v>
                </c:pt>
                <c:pt idx="1">
                  <c:v>Banquet (players, coaches, significant others)</c:v>
                </c:pt>
                <c:pt idx="2">
                  <c:v>Capital fund for new uniform purchase</c:v>
                </c:pt>
                <c:pt idx="3">
                  <c:v>Game video recording</c:v>
                </c:pt>
                <c:pt idx="4">
                  <c:v>Foothills Sports Arena Rental (in-season)</c:v>
                </c:pt>
                <c:pt idx="5">
                  <c:v>Asst. coach summer youth clinic stipend</c:v>
                </c:pt>
                <c:pt idx="6">
                  <c:v>Foothills Sports Arena Rental (Tryouts)</c:v>
                </c:pt>
                <c:pt idx="7">
                  <c:v>Equipment (from coach's request)</c:v>
                </c:pt>
                <c:pt idx="8">
                  <c:v>Senior gifts</c:v>
                </c:pt>
                <c:pt idx="9">
                  <c:v>Kickoff dinner</c:v>
                </c:pt>
                <c:pt idx="10">
                  <c:v>Foothills Sports Arena Rental (post-season)</c:v>
                </c:pt>
                <c:pt idx="11">
                  <c:v>Coaches' gifts</c:v>
                </c:pt>
                <c:pt idx="12">
                  <c:v>Field Maintenance</c:v>
                </c:pt>
                <c:pt idx="13">
                  <c:v>Equipment repair (other)</c:v>
                </c:pt>
              </c:strCache>
            </c:strRef>
          </c:cat>
          <c:val>
            <c:numRef>
              <c:f>Charts!$C$4:$C$17</c:f>
              <c:numCache>
                <c:formatCode>_("$"* #,##0_);_("$"* \(#,##0\);_("$"* "-"??_);_(@_)</c:formatCode>
                <c:ptCount val="14"/>
                <c:pt idx="0">
                  <c:v>1559.0</c:v>
                </c:pt>
                <c:pt idx="1">
                  <c:v>1325.0</c:v>
                </c:pt>
                <c:pt idx="2">
                  <c:v>1250.0</c:v>
                </c:pt>
                <c:pt idx="3">
                  <c:v>1080.0</c:v>
                </c:pt>
                <c:pt idx="4">
                  <c:v>1050.0</c:v>
                </c:pt>
                <c:pt idx="5">
                  <c:v>1000.0</c:v>
                </c:pt>
                <c:pt idx="6">
                  <c:v>660.0</c:v>
                </c:pt>
                <c:pt idx="7">
                  <c:v>500.0</c:v>
                </c:pt>
                <c:pt idx="8">
                  <c:v>490.0</c:v>
                </c:pt>
                <c:pt idx="9">
                  <c:v>400.0</c:v>
                </c:pt>
                <c:pt idx="10">
                  <c:v>350.0</c:v>
                </c:pt>
                <c:pt idx="11">
                  <c:v>200.0</c:v>
                </c:pt>
                <c:pt idx="12">
                  <c:v>100.0</c:v>
                </c:pt>
                <c:pt idx="13">
                  <c:v>100.0</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692835316896863"/>
          <c:y val="0.236118274642171"/>
          <c:w val="0.283558125726087"/>
          <c:h val="0.601857379122812"/>
        </c:manualLayout>
      </c:layout>
      <c:overlay val="0"/>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Breakdown</a:t>
            </a:r>
            <a:r>
              <a:rPr lang="en-US" baseline="0"/>
              <a:t> of GAO Expenses</a:t>
            </a:r>
            <a:endParaRPr lang="en-US"/>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Lbls>
            <c:showLegendKey val="0"/>
            <c:showVal val="1"/>
            <c:showCatName val="0"/>
            <c:showSerName val="0"/>
            <c:showPercent val="0"/>
            <c:showBubbleSize val="0"/>
            <c:showLeaderLines val="1"/>
          </c:dLbls>
          <c:cat>
            <c:strRef>
              <c:f>'Expense Detail'!$C$44:$C$53</c:f>
              <c:strCache>
                <c:ptCount val="10"/>
                <c:pt idx="0">
                  <c:v>League Athletics annual website fee</c:v>
                </c:pt>
                <c:pt idx="1">
                  <c:v>PayPal service fees</c:v>
                </c:pt>
                <c:pt idx="2">
                  <c:v>Accounting - QuickBooks Online</c:v>
                </c:pt>
                <c:pt idx="3">
                  <c:v>Tax Exemption - parentbooster.org</c:v>
                </c:pt>
                <c:pt idx="4">
                  <c:v>League Athletics annual email fee</c:v>
                </c:pt>
                <c:pt idx="5">
                  <c:v>PO box rental</c:v>
                </c:pt>
                <c:pt idx="6">
                  <c:v>King Soopers Cards</c:v>
                </c:pt>
                <c:pt idx="7">
                  <c:v>Office supplies</c:v>
                </c:pt>
                <c:pt idx="8">
                  <c:v>Postage</c:v>
                </c:pt>
                <c:pt idx="9">
                  <c:v>Colorado Secretary of State - Annual Registration</c:v>
                </c:pt>
              </c:strCache>
            </c:strRef>
          </c:cat>
          <c:val>
            <c:numRef>
              <c:f>'Expense Detail'!$E$44:$E$53</c:f>
              <c:numCache>
                <c:formatCode>_("$"* #,##0_);_("$"* \(#,##0\);_("$"* "-"??_);_(@_)</c:formatCode>
                <c:ptCount val="10"/>
                <c:pt idx="0">
                  <c:v>450.0</c:v>
                </c:pt>
                <c:pt idx="1">
                  <c:v>350.0</c:v>
                </c:pt>
                <c:pt idx="2">
                  <c:v>300.0</c:v>
                </c:pt>
                <c:pt idx="3">
                  <c:v>135.0</c:v>
                </c:pt>
                <c:pt idx="4">
                  <c:v>109.0</c:v>
                </c:pt>
                <c:pt idx="5">
                  <c:v>75.0</c:v>
                </c:pt>
                <c:pt idx="6">
                  <c:v>50.0</c:v>
                </c:pt>
                <c:pt idx="7">
                  <c:v>50.0</c:v>
                </c:pt>
                <c:pt idx="8">
                  <c:v>30.0</c:v>
                </c:pt>
                <c:pt idx="9">
                  <c:v>10.0</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650939309191856"/>
          <c:y val="0.147359189510502"/>
          <c:w val="0.333333298933963"/>
          <c:h val="0.72191181791554"/>
        </c:manualLayout>
      </c:layout>
      <c:overlay val="0"/>
      <c:txPr>
        <a:bodyPr/>
        <a:lstStyle/>
        <a:p>
          <a:pPr rtl="0">
            <a:defRPr b="1"/>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57150</xdr:colOff>
      <xdr:row>11</xdr:row>
      <xdr:rowOff>0</xdr:rowOff>
    </xdr:from>
    <xdr:to>
      <xdr:col>8</xdr:col>
      <xdr:colOff>76200</xdr:colOff>
      <xdr:row>23</xdr:row>
      <xdr:rowOff>76200</xdr:rowOff>
    </xdr:to>
    <xdr:graphicFrame macro="">
      <xdr:nvGraphicFramePr>
        <xdr:cNvPr id="2" name="IncomeAndExpenses" descr="Column chart comparing Total Monthly Income to Total Montly Expens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19051</xdr:colOff>
      <xdr:row>19</xdr:row>
      <xdr:rowOff>6348</xdr:rowOff>
    </xdr:from>
    <xdr:to>
      <xdr:col>10</xdr:col>
      <xdr:colOff>42334</xdr:colOff>
      <xdr:row>64</xdr:row>
      <xdr:rowOff>42333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66</xdr:row>
      <xdr:rowOff>12700</xdr:rowOff>
    </xdr:from>
    <xdr:to>
      <xdr:col>10</xdr:col>
      <xdr:colOff>38100</xdr:colOff>
      <xdr:row>104</xdr:row>
      <xdr:rowOff>25400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blIncome" displayName="tblIncome" ref="B4:C11">
  <autoFilter ref="B4:C11"/>
  <tableColumns count="2">
    <tableColumn id="1" name="Item" totalsRowLabel="Total" dataDxfId="5"/>
    <tableColumn id="2" name="Amount" totalsRowFunction="sum" dataDxfId="4" totalsRowDxfId="3"/>
  </tableColumns>
  <tableStyleInfo name="Simple Monthly Budget" showFirstColumn="0" showLastColumn="0" showRowStripes="1" showColumnStripes="0"/>
</table>
</file>

<file path=xl/tables/table2.xml><?xml version="1.0" encoding="utf-8"?>
<table xmlns="http://schemas.openxmlformats.org/spreadsheetml/2006/main" id="2" name="tblExpenses" displayName="tblExpenses" ref="B14:C27">
  <autoFilter ref="B14:C27"/>
  <tableColumns count="2">
    <tableColumn id="1" name="Item" totalsRowLabel="Total" dataDxfId="2"/>
    <tableColumn id="2" name="Amount" totalsRowFunction="sum" dataDxfId="1" totalsRowDxfId="0"/>
  </tableColumns>
  <tableStyleInfo name="Simple Monthly Budget"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Simple Budget">
      <a:majorFont>
        <a:latin typeface="Georgia"/>
        <a:ea typeface=""/>
        <a:cs typeface=""/>
      </a:majorFont>
      <a:minorFont>
        <a:latin typeface="Century Gothic"/>
        <a:ea typeface=""/>
        <a:cs typeface=""/>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 Id="rId3"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2" tint="-0.749992370372631"/>
    <pageSetUpPr autoPageBreaks="0" fitToPage="1"/>
  </sheetPr>
  <dimension ref="A1:K27"/>
  <sheetViews>
    <sheetView showGridLines="0" zoomScale="200" zoomScaleNormal="200" zoomScalePageLayoutView="200" workbookViewId="0">
      <selection activeCell="C13" sqref="C13"/>
    </sheetView>
  </sheetViews>
  <sheetFormatPr baseColWidth="10" defaultColWidth="8.83203125" defaultRowHeight="21" customHeight="1" x14ac:dyDescent="0"/>
  <cols>
    <col min="1" max="1" width="3.33203125" customWidth="1"/>
    <col min="2" max="2" width="26.33203125" style="52" customWidth="1"/>
    <col min="3" max="3" width="14.5" customWidth="1"/>
    <col min="4" max="4" width="10.33203125" customWidth="1"/>
    <col min="5" max="6" width="25.5" customWidth="1"/>
    <col min="7" max="8" width="12.6640625" customWidth="1"/>
    <col min="9" max="9" width="3.33203125" customWidth="1"/>
    <col min="10" max="10" width="10.33203125" customWidth="1"/>
  </cols>
  <sheetData>
    <row r="1" spans="1:11" ht="40.5" customHeight="1">
      <c r="A1" s="6" t="s">
        <v>61</v>
      </c>
    </row>
    <row r="2" spans="1:11" ht="21" customHeight="1">
      <c r="A2" t="s">
        <v>73</v>
      </c>
    </row>
    <row r="3" spans="1:11" ht="21" customHeight="1" thickBot="1">
      <c r="B3" s="53" t="s">
        <v>3</v>
      </c>
      <c r="C3" s="2"/>
      <c r="E3" s="3" t="s">
        <v>55</v>
      </c>
      <c r="F3" s="4"/>
      <c r="G3" s="4"/>
    </row>
    <row r="4" spans="1:11" ht="21" customHeight="1" thickTop="1" thickBot="1">
      <c r="B4" s="54" t="s">
        <v>0</v>
      </c>
      <c r="C4" s="5" t="s">
        <v>1</v>
      </c>
      <c r="E4" s="69">
        <f>TotalMonthlyExpenses</f>
        <v>17897</v>
      </c>
      <c r="F4" s="70"/>
      <c r="G4" s="70"/>
      <c r="H4" s="67">
        <f>TotalMonthlyExpenses/TotalMonthlyIncome</f>
        <v>0.87928662670728108</v>
      </c>
    </row>
    <row r="5" spans="1:11" ht="21" customHeight="1" thickBot="1">
      <c r="B5" s="52" t="str">
        <f>'Revenue Detail'!A5</f>
        <v>Player Assessment Fees</v>
      </c>
      <c r="C5" s="1">
        <f>'Revenue Detail'!E7</f>
        <v>6525</v>
      </c>
      <c r="E5" s="71"/>
      <c r="F5" s="72"/>
      <c r="G5" s="72"/>
      <c r="H5" s="68"/>
    </row>
    <row r="6" spans="1:11" ht="21" customHeight="1" thickTop="1">
      <c r="B6" s="52" t="str">
        <f>'Revenue Detail'!A11</f>
        <v>Pre-season League Play</v>
      </c>
      <c r="C6" s="1">
        <f>'Revenue Detail'!E16</f>
        <v>7910</v>
      </c>
    </row>
    <row r="7" spans="1:11" ht="21" customHeight="1" thickBot="1">
      <c r="B7" s="52" t="str">
        <f>'Revenue Detail'!A18</f>
        <v>Clothing Sales</v>
      </c>
      <c r="C7" s="1">
        <f>'Revenue Detail'!E24</f>
        <v>2340</v>
      </c>
      <c r="E7" s="11" t="s">
        <v>2</v>
      </c>
      <c r="F7" s="2"/>
      <c r="G7" s="2"/>
    </row>
    <row r="8" spans="1:11" ht="21" customHeight="1" thickBot="1">
      <c r="B8" s="64" t="str">
        <f>'Revenue Detail'!A26</f>
        <v>Community Events</v>
      </c>
      <c r="C8" s="1">
        <f>'Revenue Detail'!E29</f>
        <v>1875</v>
      </c>
      <c r="E8" s="7" t="s">
        <v>52</v>
      </c>
      <c r="F8" s="7" t="s">
        <v>53</v>
      </c>
      <c r="G8" s="73" t="s">
        <v>54</v>
      </c>
      <c r="H8" s="73"/>
    </row>
    <row r="9" spans="1:11" ht="21" customHeight="1">
      <c r="B9" s="64" t="str">
        <f>'Revenue Detail'!A31</f>
        <v>King Soopers Program</v>
      </c>
      <c r="C9" s="1">
        <f>'Revenue Detail'!E34</f>
        <v>50</v>
      </c>
      <c r="E9" s="10">
        <f>TotalMonthlyIncome</f>
        <v>20354</v>
      </c>
      <c r="F9" s="10">
        <f>TotalMonthlyExpenses</f>
        <v>17897</v>
      </c>
      <c r="G9" s="74">
        <f>TotalMonthlyIncome-TotalMonthlyExpenses</f>
        <v>2457</v>
      </c>
      <c r="H9" s="74"/>
      <c r="K9" s="57"/>
    </row>
    <row r="10" spans="1:11" ht="21" customHeight="1">
      <c r="B10" s="55" t="str">
        <f>'Revenue Detail'!A9</f>
        <v>Other Income</v>
      </c>
      <c r="C10" s="56">
        <f>'Revenue Detail'!E10</f>
        <v>1654</v>
      </c>
      <c r="E10" s="8"/>
      <c r="F10" s="9"/>
      <c r="G10" s="75" t="s">
        <v>64</v>
      </c>
      <c r="H10" s="76"/>
      <c r="I10" s="77"/>
      <c r="J10" s="78"/>
    </row>
    <row r="11" spans="1:11" ht="21" customHeight="1">
      <c r="B11" s="64"/>
      <c r="C11" s="1"/>
      <c r="E11" s="8"/>
      <c r="F11" s="9"/>
      <c r="G11" s="76"/>
      <c r="H11" s="76"/>
      <c r="I11" s="77"/>
      <c r="J11" s="78"/>
    </row>
    <row r="12" spans="1:11" ht="21" customHeight="1">
      <c r="B12" s="66"/>
      <c r="C12" s="66"/>
      <c r="G12" s="77"/>
      <c r="H12" s="77"/>
      <c r="I12" s="77"/>
      <c r="J12" s="78"/>
    </row>
    <row r="13" spans="1:11" ht="21" customHeight="1" thickBot="1">
      <c r="B13" s="53" t="s">
        <v>4</v>
      </c>
      <c r="C13" s="2"/>
    </row>
    <row r="14" spans="1:11" ht="21" customHeight="1" thickBot="1">
      <c r="B14" s="54" t="s">
        <v>0</v>
      </c>
      <c r="C14" s="5" t="s">
        <v>1</v>
      </c>
    </row>
    <row r="15" spans="1:11" ht="21" customHeight="1">
      <c r="B15" s="52" t="str">
        <f>'Expense Detail'!A5</f>
        <v>Pre-season Program Expenses</v>
      </c>
      <c r="C15" s="1">
        <f>'Expense Detail'!E10</f>
        <v>5250</v>
      </c>
    </row>
    <row r="16" spans="1:11" ht="21" customHeight="1">
      <c r="B16" s="52" t="str">
        <f>'Expense Detail'!A12</f>
        <v>In-season / Post-season Expenses</v>
      </c>
      <c r="C16" s="1">
        <f>'Expense Detail'!E17</f>
        <v>1750</v>
      </c>
    </row>
    <row r="17" spans="2:3" ht="21" customHeight="1">
      <c r="B17" s="52" t="str">
        <f>'Expense Detail'!A19</f>
        <v>Equipment</v>
      </c>
      <c r="C17" s="1">
        <f>'Expense Detail'!E23</f>
        <v>600</v>
      </c>
    </row>
    <row r="18" spans="2:3" ht="21" customHeight="1">
      <c r="B18" s="52" t="str">
        <f>'Expense Detail'!A25</f>
        <v>Apparel</v>
      </c>
      <c r="C18" s="1">
        <f>'Expense Detail'!E31</f>
        <v>2368</v>
      </c>
    </row>
    <row r="19" spans="2:3" ht="21" customHeight="1">
      <c r="B19" s="52" t="str">
        <f>'Expense Detail'!A33</f>
        <v>Community Events &amp; Recognition</v>
      </c>
      <c r="C19" s="1">
        <f>'Expense Detail'!E42</f>
        <v>6370</v>
      </c>
    </row>
    <row r="20" spans="2:3" ht="21" customHeight="1">
      <c r="B20" s="52" t="str">
        <f>'Expense Detail'!A44</f>
        <v>General Administrative &amp; Other Expenses</v>
      </c>
      <c r="C20" s="1">
        <f>'Expense Detail'!E55</f>
        <v>1559</v>
      </c>
    </row>
    <row r="21" spans="2:3" ht="21" customHeight="1">
      <c r="C21" s="1"/>
    </row>
    <row r="22" spans="2:3" ht="21" customHeight="1">
      <c r="C22" s="1"/>
    </row>
    <row r="23" spans="2:3" ht="21" customHeight="1">
      <c r="C23" s="1"/>
    </row>
    <row r="24" spans="2:3" ht="21" customHeight="1">
      <c r="C24" s="1"/>
    </row>
    <row r="25" spans="2:3" ht="21" customHeight="1">
      <c r="C25" s="1"/>
    </row>
    <row r="26" spans="2:3" ht="21" customHeight="1">
      <c r="C26" s="1"/>
    </row>
    <row r="27" spans="2:3" ht="21" customHeight="1">
      <c r="C27" s="1"/>
    </row>
  </sheetData>
  <mergeCells count="6">
    <mergeCell ref="B12:C12"/>
    <mergeCell ref="H4:H5"/>
    <mergeCell ref="E4:G5"/>
    <mergeCell ref="G8:H8"/>
    <mergeCell ref="G9:H9"/>
    <mergeCell ref="G10:J12"/>
  </mergeCells>
  <phoneticPr fontId="14" type="noConversion"/>
  <conditionalFormatting sqref="E4">
    <cfRule type="dataBar" priority="1">
      <dataBar showValue="0">
        <cfvo type="num" val="0"/>
        <cfvo type="num" val="TotalMonthlyIncome"/>
        <color theme="4"/>
      </dataBar>
      <extLst>
        <ext xmlns:x14="http://schemas.microsoft.com/office/spreadsheetml/2009/9/main" uri="{B025F937-C7B1-47D3-B67F-A62EFF666E3E}">
          <x14:id>{24C4A4E8-E0A5-44E6-A920-4BA8985B0684}</x14:id>
        </ext>
      </extLst>
    </cfRule>
  </conditionalFormatting>
  <printOptions horizontalCentered="1"/>
  <pageMargins left="0.7" right="0.7" top="0.75" bottom="0.75" header="0.3" footer="0.3"/>
  <pageSetup scale="85" fitToHeight="0" orientation="landscape"/>
  <drawing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gradient="0">
              <x14:cfvo type="num">
                <xm:f>0</xm:f>
              </x14:cfvo>
              <x14:cfvo type="num">
                <xm:f>TotalMonthlyIncome</xm:f>
              </x14:cfvo>
              <x14:negativeFillColor rgb="FFFF0000"/>
              <x14:axisColor rgb="FF000000"/>
            </x14:dataBar>
          </x14:cfRule>
          <xm:sqref>E4</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J38"/>
  <sheetViews>
    <sheetView zoomScale="200" zoomScaleNormal="200" zoomScalePageLayoutView="200" workbookViewId="0">
      <selection activeCell="G10" sqref="G10"/>
    </sheetView>
  </sheetViews>
  <sheetFormatPr baseColWidth="10" defaultColWidth="10.83203125" defaultRowHeight="16" x14ac:dyDescent="0"/>
  <cols>
    <col min="1" max="1" width="22.83203125" style="13" customWidth="1"/>
    <col min="2" max="2" width="13.1640625" style="19" customWidth="1"/>
    <col min="3" max="3" width="39.6640625" style="19" customWidth="1"/>
    <col min="4" max="4" width="20" style="13" customWidth="1"/>
    <col min="5" max="6" width="14.5" style="15" customWidth="1"/>
    <col min="7" max="7" width="11.5" style="13" bestFit="1" customWidth="1"/>
    <col min="8" max="16384" width="10.83203125" style="13"/>
  </cols>
  <sheetData>
    <row r="1" spans="1:7" ht="23">
      <c r="A1" s="37" t="s">
        <v>56</v>
      </c>
      <c r="B1" s="38"/>
      <c r="C1" s="38"/>
      <c r="D1" s="39"/>
      <c r="E1" s="40"/>
      <c r="F1" s="40"/>
      <c r="G1" s="45"/>
    </row>
    <row r="2" spans="1:7">
      <c r="A2" s="12"/>
    </row>
    <row r="3" spans="1:7" ht="17" thickBot="1">
      <c r="A3" s="32" t="s">
        <v>26</v>
      </c>
      <c r="B3" s="29" t="s">
        <v>5</v>
      </c>
      <c r="C3" s="32" t="s">
        <v>0</v>
      </c>
      <c r="D3" s="33" t="s">
        <v>6</v>
      </c>
      <c r="E3" s="33" t="s">
        <v>8</v>
      </c>
      <c r="F3" s="29" t="s">
        <v>46</v>
      </c>
    </row>
    <row r="4" spans="1:7">
      <c r="A4" s="19"/>
      <c r="B4" s="13"/>
      <c r="D4" s="15"/>
      <c r="F4" s="17"/>
    </row>
    <row r="5" spans="1:7" ht="32">
      <c r="A5" s="20" t="s">
        <v>50</v>
      </c>
      <c r="B5" s="13"/>
      <c r="D5" s="15"/>
      <c r="F5" s="17"/>
    </row>
    <row r="6" spans="1:7">
      <c r="A6" s="19"/>
      <c r="B6" s="13">
        <v>45</v>
      </c>
      <c r="C6" s="19" t="s">
        <v>10</v>
      </c>
      <c r="D6" s="15">
        <v>145</v>
      </c>
      <c r="E6" s="15">
        <f>B6*D6</f>
        <v>6525</v>
      </c>
      <c r="F6" s="13"/>
    </row>
    <row r="7" spans="1:7" ht="17" thickBot="1">
      <c r="A7" s="19"/>
      <c r="B7" s="13"/>
      <c r="C7" s="47" t="s">
        <v>43</v>
      </c>
      <c r="D7" s="22"/>
      <c r="E7" s="22">
        <f>SUM(E6)</f>
        <v>6525</v>
      </c>
      <c r="F7" s="13"/>
      <c r="G7" s="34"/>
    </row>
    <row r="8" spans="1:7" ht="17" thickTop="1">
      <c r="A8" s="19"/>
      <c r="B8" s="13"/>
      <c r="C8" s="48"/>
      <c r="D8" s="27"/>
      <c r="E8" s="27"/>
      <c r="F8" s="13"/>
      <c r="G8" s="79"/>
    </row>
    <row r="9" spans="1:7">
      <c r="A9" s="20" t="s">
        <v>63</v>
      </c>
      <c r="B9" s="13">
        <v>1</v>
      </c>
      <c r="C9" s="63" t="s">
        <v>68</v>
      </c>
      <c r="D9" s="27">
        <v>1654</v>
      </c>
      <c r="E9" s="15">
        <f>B9*D9</f>
        <v>1654</v>
      </c>
      <c r="F9" s="13"/>
      <c r="G9" s="79"/>
    </row>
    <row r="10" spans="1:7" ht="17" thickBot="1">
      <c r="A10" s="19"/>
      <c r="B10" s="13"/>
      <c r="C10" s="47"/>
      <c r="D10" s="22"/>
      <c r="E10" s="22">
        <f>SUM(E9)</f>
        <v>1654</v>
      </c>
      <c r="F10" s="13"/>
    </row>
    <row r="11" spans="1:7" ht="33" thickTop="1">
      <c r="A11" s="20" t="s">
        <v>24</v>
      </c>
      <c r="B11" s="13"/>
      <c r="D11" s="15"/>
      <c r="F11" s="17"/>
    </row>
    <row r="12" spans="1:7">
      <c r="A12" s="19"/>
      <c r="B12" s="13">
        <v>18</v>
      </c>
      <c r="C12" s="19" t="s">
        <v>23</v>
      </c>
      <c r="D12" s="15">
        <v>60</v>
      </c>
      <c r="E12" s="15">
        <f>B12*D12</f>
        <v>1080</v>
      </c>
      <c r="F12" s="13"/>
    </row>
    <row r="13" spans="1:7">
      <c r="A13" s="19"/>
      <c r="B13" s="13">
        <v>25</v>
      </c>
      <c r="C13" s="19" t="s">
        <v>22</v>
      </c>
      <c r="D13" s="15">
        <v>70</v>
      </c>
      <c r="E13" s="15">
        <f>B13*D13</f>
        <v>1750</v>
      </c>
      <c r="F13" s="13"/>
    </row>
    <row r="14" spans="1:7">
      <c r="A14" s="19"/>
      <c r="B14" s="13">
        <v>1</v>
      </c>
      <c r="C14" s="49" t="s">
        <v>31</v>
      </c>
      <c r="D14" s="16">
        <v>2600</v>
      </c>
      <c r="E14" s="15">
        <f>B14*D14</f>
        <v>2600</v>
      </c>
      <c r="F14" s="13"/>
    </row>
    <row r="15" spans="1:7">
      <c r="A15" s="19"/>
      <c r="B15" s="13">
        <v>31</v>
      </c>
      <c r="C15" s="49" t="s">
        <v>32</v>
      </c>
      <c r="D15" s="16">
        <v>80</v>
      </c>
      <c r="E15" s="15">
        <f>B15*D15</f>
        <v>2480</v>
      </c>
      <c r="F15" s="13"/>
    </row>
    <row r="16" spans="1:7" ht="17" thickBot="1">
      <c r="A16" s="19"/>
      <c r="B16" s="13"/>
      <c r="C16" s="47" t="s">
        <v>43</v>
      </c>
      <c r="D16" s="22"/>
      <c r="E16" s="22">
        <f>SUM(E12:E15)</f>
        <v>7910</v>
      </c>
      <c r="F16" s="35">
        <f>(E16-'Expense Detail'!E10)/E16</f>
        <v>0.33628318584070799</v>
      </c>
    </row>
    <row r="17" spans="1:10" ht="17" thickTop="1">
      <c r="A17" s="19"/>
      <c r="B17" s="13"/>
      <c r="C17" s="49"/>
      <c r="D17" s="16"/>
      <c r="F17" s="13"/>
    </row>
    <row r="18" spans="1:10">
      <c r="A18" s="12" t="s">
        <v>25</v>
      </c>
      <c r="B18" s="13"/>
      <c r="D18" s="15"/>
      <c r="F18" s="13"/>
    </row>
    <row r="19" spans="1:10">
      <c r="A19" s="19"/>
      <c r="B19" s="13">
        <v>1</v>
      </c>
      <c r="C19" s="19" t="s">
        <v>28</v>
      </c>
      <c r="D19" s="15">
        <v>750</v>
      </c>
      <c r="E19" s="15">
        <f>B19*D19</f>
        <v>750</v>
      </c>
      <c r="F19" s="13"/>
      <c r="I19" s="35"/>
    </row>
    <row r="20" spans="1:10" ht="32">
      <c r="A20" s="19"/>
      <c r="B20" s="13">
        <v>12</v>
      </c>
      <c r="C20" s="19" t="s">
        <v>47</v>
      </c>
      <c r="D20" s="15">
        <v>40</v>
      </c>
      <c r="E20" s="15">
        <f>B20*D20</f>
        <v>480</v>
      </c>
      <c r="F20" s="13"/>
    </row>
    <row r="21" spans="1:10">
      <c r="A21" s="19"/>
      <c r="B21" s="13">
        <v>1</v>
      </c>
      <c r="C21" s="19" t="s">
        <v>87</v>
      </c>
      <c r="D21" s="15">
        <v>600</v>
      </c>
      <c r="E21" s="15">
        <f>B21*D21</f>
        <v>600</v>
      </c>
      <c r="F21" s="13"/>
    </row>
    <row r="22" spans="1:10">
      <c r="A22" s="19"/>
      <c r="B22" s="13">
        <v>1</v>
      </c>
      <c r="C22" s="50" t="s">
        <v>27</v>
      </c>
      <c r="D22" s="26">
        <v>0</v>
      </c>
      <c r="E22" s="15">
        <f>B22*D22</f>
        <v>0</v>
      </c>
      <c r="F22" s="13"/>
    </row>
    <row r="23" spans="1:10">
      <c r="A23" s="19"/>
      <c r="B23" s="13">
        <v>1</v>
      </c>
      <c r="C23" s="50" t="s">
        <v>45</v>
      </c>
      <c r="D23" s="26">
        <v>510</v>
      </c>
      <c r="E23" s="15">
        <f>B23*D23</f>
        <v>510</v>
      </c>
      <c r="F23" s="13"/>
      <c r="I23" s="35"/>
    </row>
    <row r="24" spans="1:10" ht="17" thickBot="1">
      <c r="A24" s="19"/>
      <c r="C24" s="47" t="s">
        <v>43</v>
      </c>
      <c r="D24" s="22"/>
      <c r="E24" s="22">
        <f>SUM(E19:E23)</f>
        <v>2340</v>
      </c>
      <c r="F24" s="35">
        <f>(E24-'Expense Detail'!E31)/'Revenue Detail'!E24</f>
        <v>-1.1965811965811967E-2</v>
      </c>
      <c r="J24" s="34"/>
    </row>
    <row r="25" spans="1:10" ht="17" thickTop="1">
      <c r="A25" s="19"/>
      <c r="D25" s="15"/>
      <c r="F25" s="13"/>
    </row>
    <row r="26" spans="1:10">
      <c r="A26" s="20" t="s">
        <v>29</v>
      </c>
      <c r="D26" s="15"/>
      <c r="F26" s="13"/>
    </row>
    <row r="27" spans="1:10">
      <c r="A27" s="19"/>
      <c r="B27" s="13">
        <v>75</v>
      </c>
      <c r="C27" s="50" t="s">
        <v>11</v>
      </c>
      <c r="D27" s="26">
        <v>25</v>
      </c>
      <c r="E27" s="15">
        <f>B27*D27</f>
        <v>1875</v>
      </c>
      <c r="F27" s="35">
        <f>(E27-('Expense Detail'!E34+'Expense Detail'!E35))/'Revenue Detail'!E27</f>
        <v>-0.70666666666666667</v>
      </c>
    </row>
    <row r="28" spans="1:10" ht="32">
      <c r="A28" s="19"/>
      <c r="B28" s="13">
        <v>1</v>
      </c>
      <c r="C28" s="19" t="s">
        <v>44</v>
      </c>
      <c r="D28" s="15">
        <v>0</v>
      </c>
      <c r="E28" s="15">
        <f>B28*D28</f>
        <v>0</v>
      </c>
      <c r="F28" s="35"/>
    </row>
    <row r="29" spans="1:10" ht="17" thickBot="1">
      <c r="A29" s="19"/>
      <c r="C29" s="47" t="s">
        <v>43</v>
      </c>
      <c r="D29" s="22"/>
      <c r="E29" s="22">
        <f>SUM(E27:E28)</f>
        <v>1875</v>
      </c>
      <c r="F29" s="13"/>
    </row>
    <row r="30" spans="1:10" ht="17" thickTop="1">
      <c r="A30" s="19"/>
      <c r="D30" s="15"/>
      <c r="F30" s="13"/>
    </row>
    <row r="31" spans="1:10">
      <c r="A31" s="20" t="s">
        <v>30</v>
      </c>
      <c r="D31" s="15"/>
      <c r="F31" s="13"/>
    </row>
    <row r="32" spans="1:10">
      <c r="A32" s="19"/>
      <c r="B32" s="13">
        <v>10</v>
      </c>
      <c r="C32" s="19" t="s">
        <v>19</v>
      </c>
      <c r="D32" s="15">
        <v>5</v>
      </c>
      <c r="E32" s="15">
        <f>B32*D32</f>
        <v>50</v>
      </c>
      <c r="F32" s="13"/>
    </row>
    <row r="33" spans="1:6">
      <c r="A33" s="19"/>
      <c r="B33" s="13"/>
      <c r="D33" s="15"/>
      <c r="E33" s="15">
        <f>B33*D33</f>
        <v>0</v>
      </c>
      <c r="F33" s="13"/>
    </row>
    <row r="34" spans="1:6" ht="17" thickBot="1">
      <c r="A34" s="19"/>
      <c r="C34" s="47" t="s">
        <v>43</v>
      </c>
      <c r="D34" s="22"/>
      <c r="E34" s="22">
        <f>SUM(E32:E33)</f>
        <v>50</v>
      </c>
      <c r="F34" s="13"/>
    </row>
    <row r="35" spans="1:6" ht="17" thickTop="1">
      <c r="A35" s="19"/>
      <c r="D35" s="15"/>
      <c r="F35" s="13"/>
    </row>
    <row r="36" spans="1:6" ht="32">
      <c r="A36" s="19"/>
      <c r="D36" s="15"/>
      <c r="E36" s="36" t="e">
        <f>SUM(E34,E29,E24,#REF!,E16,E10,E7)</f>
        <v>#REF!</v>
      </c>
      <c r="F36" s="51" t="s">
        <v>48</v>
      </c>
    </row>
    <row r="37" spans="1:6">
      <c r="A37" s="19"/>
      <c r="D37" s="15"/>
      <c r="F37" s="13"/>
    </row>
    <row r="38" spans="1:6">
      <c r="A38" s="19"/>
      <c r="D38" s="15"/>
      <c r="E38" s="18" t="e">
        <f>E36-'Expense Detail'!E57</f>
        <v>#REF!</v>
      </c>
      <c r="F38" s="12" t="s">
        <v>51</v>
      </c>
    </row>
  </sheetData>
  <phoneticPr fontId="14" type="noConversion"/>
  <pageMargins left="0.75" right="0.75" top="1" bottom="1" header="0.5" footer="0.5"/>
  <pageSetup scale="66" orientation="portrait" horizontalDpi="4294967292" verticalDpi="4294967292"/>
  <rowBreaks count="1" manualBreakCount="1">
    <brk id="38" max="16383" man="1"/>
  </rowBreaks>
  <colBreaks count="1" manualBreakCount="1">
    <brk id="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A1:L57"/>
  <sheetViews>
    <sheetView zoomScale="200" zoomScaleNormal="200" zoomScalePageLayoutView="200" workbookViewId="0">
      <selection activeCell="A27" sqref="A27:XFD27"/>
    </sheetView>
  </sheetViews>
  <sheetFormatPr baseColWidth="10" defaultColWidth="10.83203125" defaultRowHeight="16" x14ac:dyDescent="0"/>
  <cols>
    <col min="1" max="1" width="26.1640625" style="13" customWidth="1"/>
    <col min="2" max="2" width="13.83203125" style="13" customWidth="1"/>
    <col min="3" max="3" width="53.6640625" style="19" customWidth="1"/>
    <col min="4" max="4" width="15.1640625" style="13" customWidth="1"/>
    <col min="5" max="5" width="11.5" style="15" bestFit="1" customWidth="1"/>
    <col min="6" max="6" width="12.83203125" style="15" bestFit="1" customWidth="1"/>
    <col min="7" max="10" width="10.83203125" style="13"/>
    <col min="11" max="11" width="15.33203125" style="13" customWidth="1"/>
    <col min="12" max="16384" width="10.83203125" style="13"/>
  </cols>
  <sheetData>
    <row r="1" spans="1:7" ht="23">
      <c r="A1" s="41" t="s">
        <v>57</v>
      </c>
      <c r="B1" s="42"/>
      <c r="C1" s="43"/>
      <c r="D1" s="42"/>
      <c r="E1" s="44"/>
      <c r="F1" s="46"/>
      <c r="G1" s="45"/>
    </row>
    <row r="2" spans="1:7">
      <c r="A2" s="12"/>
      <c r="C2" s="20"/>
    </row>
    <row r="3" spans="1:7" ht="17" thickBot="1">
      <c r="A3" s="29" t="s">
        <v>26</v>
      </c>
      <c r="B3" s="29" t="s">
        <v>5</v>
      </c>
      <c r="C3" s="30" t="s">
        <v>0</v>
      </c>
      <c r="D3" s="31" t="s">
        <v>7</v>
      </c>
      <c r="E3" s="31" t="s">
        <v>8</v>
      </c>
      <c r="F3" s="13"/>
    </row>
    <row r="4" spans="1:7">
      <c r="B4" s="19"/>
      <c r="C4" s="13"/>
      <c r="D4" s="15"/>
      <c r="F4" s="17"/>
    </row>
    <row r="5" spans="1:7" ht="32">
      <c r="A5" s="20" t="s">
        <v>35</v>
      </c>
      <c r="B5" s="19"/>
      <c r="C5" s="13"/>
      <c r="D5" s="15"/>
      <c r="F5" s="17"/>
    </row>
    <row r="6" spans="1:7">
      <c r="B6" s="13">
        <v>1</v>
      </c>
      <c r="C6" s="14" t="s">
        <v>40</v>
      </c>
      <c r="D6" s="16">
        <v>1440</v>
      </c>
      <c r="E6" s="15">
        <f>B6*D6</f>
        <v>1440</v>
      </c>
      <c r="F6" s="17"/>
    </row>
    <row r="7" spans="1:7">
      <c r="B7" s="13">
        <v>1</v>
      </c>
      <c r="C7" s="14" t="s">
        <v>39</v>
      </c>
      <c r="D7" s="16">
        <v>1050</v>
      </c>
      <c r="E7" s="15">
        <f>B7*D7</f>
        <v>1050</v>
      </c>
      <c r="F7" s="17"/>
    </row>
    <row r="8" spans="1:7">
      <c r="B8" s="13">
        <v>2</v>
      </c>
      <c r="C8" s="14" t="s">
        <v>38</v>
      </c>
      <c r="D8" s="16">
        <v>1050</v>
      </c>
      <c r="E8" s="15">
        <f>B8*D8</f>
        <v>2100</v>
      </c>
      <c r="F8" s="13"/>
    </row>
    <row r="9" spans="1:7">
      <c r="B9" s="13">
        <v>1</v>
      </c>
      <c r="C9" s="14" t="s">
        <v>41</v>
      </c>
      <c r="D9" s="16">
        <v>660</v>
      </c>
      <c r="E9" s="15">
        <f>B9*D9</f>
        <v>660</v>
      </c>
      <c r="F9" s="13"/>
    </row>
    <row r="10" spans="1:7" ht="17" thickBot="1">
      <c r="B10" s="19"/>
      <c r="C10" s="21" t="s">
        <v>43</v>
      </c>
      <c r="D10" s="22"/>
      <c r="E10" s="22">
        <f>SUM(E6:E9)</f>
        <v>5250</v>
      </c>
      <c r="F10" s="13" t="str">
        <f>A5</f>
        <v>Pre-season Program Expenses</v>
      </c>
    </row>
    <row r="11" spans="1:7" ht="17" thickTop="1">
      <c r="B11" s="19"/>
      <c r="C11" s="28"/>
      <c r="D11" s="27"/>
      <c r="E11" s="27"/>
      <c r="F11" s="13"/>
    </row>
    <row r="12" spans="1:7" ht="32">
      <c r="A12" s="20" t="s">
        <v>34</v>
      </c>
      <c r="B12" s="19"/>
      <c r="C12" s="13"/>
      <c r="D12" s="15"/>
      <c r="F12" s="13"/>
    </row>
    <row r="13" spans="1:7">
      <c r="A13" s="20"/>
      <c r="B13" s="19">
        <v>1</v>
      </c>
      <c r="C13" s="13" t="s">
        <v>60</v>
      </c>
      <c r="D13" s="15">
        <v>100</v>
      </c>
      <c r="E13" s="15">
        <f>B13*D13</f>
        <v>100</v>
      </c>
      <c r="F13" s="13"/>
    </row>
    <row r="14" spans="1:7">
      <c r="B14" s="13">
        <v>3</v>
      </c>
      <c r="C14" s="14" t="s">
        <v>37</v>
      </c>
      <c r="D14" s="16">
        <v>350</v>
      </c>
      <c r="E14" s="15">
        <f>B14*D14</f>
        <v>1050</v>
      </c>
      <c r="F14" s="13"/>
    </row>
    <row r="15" spans="1:7">
      <c r="B15" s="13">
        <v>1</v>
      </c>
      <c r="C15" s="14" t="s">
        <v>36</v>
      </c>
      <c r="D15" s="16">
        <v>350</v>
      </c>
      <c r="E15" s="15">
        <f>B15*D15</f>
        <v>350</v>
      </c>
      <c r="F15" s="13"/>
    </row>
    <row r="16" spans="1:7">
      <c r="B16" s="13">
        <v>1</v>
      </c>
      <c r="C16" s="14" t="s">
        <v>58</v>
      </c>
      <c r="D16" s="16">
        <v>250</v>
      </c>
      <c r="E16" s="15">
        <f>B16*D16</f>
        <v>250</v>
      </c>
      <c r="F16" s="13"/>
    </row>
    <row r="17" spans="1:6" ht="17" thickBot="1">
      <c r="B17" s="19"/>
      <c r="C17" s="23" t="s">
        <v>43</v>
      </c>
      <c r="D17" s="24"/>
      <c r="E17" s="22">
        <f>SUM(E13:E16)</f>
        <v>1750</v>
      </c>
      <c r="F17" s="13" t="str">
        <f>A12</f>
        <v>In-season / Post-season Expenses</v>
      </c>
    </row>
    <row r="18" spans="1:6" ht="17" thickTop="1">
      <c r="B18" s="19"/>
      <c r="C18" s="25"/>
      <c r="D18" s="26"/>
      <c r="E18" s="27"/>
      <c r="F18" s="13"/>
    </row>
    <row r="19" spans="1:6">
      <c r="A19" s="20" t="s">
        <v>85</v>
      </c>
      <c r="B19" s="19"/>
      <c r="C19" s="14"/>
      <c r="D19" s="16"/>
      <c r="F19" s="13"/>
    </row>
    <row r="20" spans="1:6">
      <c r="B20" s="13">
        <v>1</v>
      </c>
      <c r="C20" s="13" t="s">
        <v>84</v>
      </c>
      <c r="D20" s="15">
        <v>1250</v>
      </c>
      <c r="E20" s="15">
        <f>B20*D20</f>
        <v>1250</v>
      </c>
      <c r="F20" s="13"/>
    </row>
    <row r="21" spans="1:6">
      <c r="A21" s="20"/>
      <c r="B21" s="19">
        <v>1</v>
      </c>
      <c r="C21" s="14" t="s">
        <v>72</v>
      </c>
      <c r="D21" s="16">
        <v>100</v>
      </c>
      <c r="E21" s="15">
        <f>B21*D21</f>
        <v>100</v>
      </c>
      <c r="F21" s="13"/>
    </row>
    <row r="22" spans="1:6">
      <c r="B22" s="13">
        <v>1</v>
      </c>
      <c r="C22" s="14" t="s">
        <v>13</v>
      </c>
      <c r="D22" s="16">
        <v>500</v>
      </c>
      <c r="E22" s="15">
        <f>B22*D22</f>
        <v>500</v>
      </c>
      <c r="F22" s="13"/>
    </row>
    <row r="23" spans="1:6" ht="17" thickBot="1">
      <c r="B23" s="19"/>
      <c r="C23" s="23" t="s">
        <v>43</v>
      </c>
      <c r="D23" s="24"/>
      <c r="E23" s="22">
        <f>SUM(E21:E22)</f>
        <v>600</v>
      </c>
      <c r="F23" s="34" t="str">
        <f>A19</f>
        <v>Equipment</v>
      </c>
    </row>
    <row r="24" spans="1:6" ht="17" thickTop="1">
      <c r="B24" s="19"/>
      <c r="C24" s="25"/>
      <c r="D24" s="26"/>
      <c r="E24" s="27"/>
      <c r="F24" s="13"/>
    </row>
    <row r="25" spans="1:6">
      <c r="A25" s="20" t="s">
        <v>9</v>
      </c>
      <c r="B25" s="19"/>
      <c r="C25" s="14"/>
      <c r="D25" s="16"/>
      <c r="F25" s="13"/>
    </row>
    <row r="26" spans="1:6">
      <c r="A26" s="20"/>
      <c r="B26" s="13">
        <v>1</v>
      </c>
      <c r="C26" s="13" t="s">
        <v>28</v>
      </c>
      <c r="D26" s="15">
        <v>758</v>
      </c>
      <c r="E26" s="15">
        <f t="shared" ref="E26:E30" si="0">B26*D26</f>
        <v>758</v>
      </c>
      <c r="F26" s="13"/>
    </row>
    <row r="27" spans="1:6">
      <c r="B27" s="13">
        <v>1</v>
      </c>
      <c r="C27" s="14" t="s">
        <v>12</v>
      </c>
      <c r="D27" s="16">
        <v>0</v>
      </c>
      <c r="E27" s="15">
        <f t="shared" si="0"/>
        <v>0</v>
      </c>
      <c r="F27" s="13"/>
    </row>
    <row r="28" spans="1:6">
      <c r="B28" s="13">
        <v>1</v>
      </c>
      <c r="C28" s="14" t="s">
        <v>87</v>
      </c>
      <c r="D28" s="16">
        <v>600</v>
      </c>
      <c r="E28" s="15">
        <f t="shared" si="0"/>
        <v>600</v>
      </c>
      <c r="F28" s="13"/>
    </row>
    <row r="29" spans="1:6">
      <c r="B29" s="13">
        <v>1</v>
      </c>
      <c r="C29" s="14" t="s">
        <v>80</v>
      </c>
      <c r="D29" s="16">
        <v>510</v>
      </c>
      <c r="E29" s="15">
        <f t="shared" si="0"/>
        <v>510</v>
      </c>
      <c r="F29" s="13"/>
    </row>
    <row r="30" spans="1:6">
      <c r="B30" s="13">
        <v>1</v>
      </c>
      <c r="C30" s="14" t="s">
        <v>81</v>
      </c>
      <c r="D30" s="16">
        <v>500</v>
      </c>
      <c r="E30" s="15">
        <f t="shared" si="0"/>
        <v>500</v>
      </c>
      <c r="F30" s="13"/>
    </row>
    <row r="31" spans="1:6" ht="17" thickBot="1">
      <c r="B31" s="19"/>
      <c r="C31" s="23" t="s">
        <v>43</v>
      </c>
      <c r="D31" s="24"/>
      <c r="E31" s="22">
        <f>SUM(E26:E30)</f>
        <v>2368</v>
      </c>
      <c r="F31" s="13" t="str">
        <f>A25</f>
        <v>Apparel</v>
      </c>
    </row>
    <row r="32" spans="1:6" ht="17" thickTop="1">
      <c r="B32" s="19"/>
      <c r="C32" s="25"/>
      <c r="D32" s="26"/>
      <c r="E32" s="27"/>
      <c r="F32" s="13"/>
    </row>
    <row r="33" spans="1:12" ht="32">
      <c r="A33" s="20" t="s">
        <v>42</v>
      </c>
      <c r="B33" s="19"/>
      <c r="C33" s="14"/>
      <c r="D33" s="16"/>
      <c r="F33" s="13"/>
      <c r="K33" s="12" t="s">
        <v>77</v>
      </c>
    </row>
    <row r="34" spans="1:12">
      <c r="B34" s="13">
        <v>75</v>
      </c>
      <c r="C34" s="14" t="s">
        <v>70</v>
      </c>
      <c r="D34" s="16">
        <v>25</v>
      </c>
      <c r="E34" s="15">
        <f t="shared" ref="E34:E41" si="1">B34*D34</f>
        <v>1875</v>
      </c>
      <c r="F34" s="34">
        <f>E34+E35</f>
        <v>3200</v>
      </c>
      <c r="K34" s="13" t="s">
        <v>74</v>
      </c>
      <c r="L34" s="13">
        <v>2274</v>
      </c>
    </row>
    <row r="35" spans="1:12">
      <c r="B35" s="13">
        <v>53</v>
      </c>
      <c r="C35" s="14" t="s">
        <v>86</v>
      </c>
      <c r="D35" s="16">
        <v>25</v>
      </c>
      <c r="E35" s="15">
        <f t="shared" si="1"/>
        <v>1325</v>
      </c>
      <c r="F35" s="13"/>
      <c r="K35" s="13" t="s">
        <v>75</v>
      </c>
      <c r="L35" s="13">
        <f>L34*0.2</f>
        <v>454.8</v>
      </c>
    </row>
    <row r="36" spans="1:12" ht="16" customHeight="1">
      <c r="B36" s="13">
        <v>8</v>
      </c>
      <c r="C36" s="13" t="s">
        <v>79</v>
      </c>
      <c r="D36" s="15">
        <v>135</v>
      </c>
      <c r="E36" s="15">
        <f t="shared" si="1"/>
        <v>1080</v>
      </c>
      <c r="F36" s="13"/>
      <c r="K36" s="13" t="s">
        <v>76</v>
      </c>
      <c r="L36" s="13">
        <v>250</v>
      </c>
    </row>
    <row r="37" spans="1:12">
      <c r="B37" s="13">
        <v>1</v>
      </c>
      <c r="C37" s="14" t="s">
        <v>78</v>
      </c>
      <c r="D37" s="16">
        <v>1000</v>
      </c>
      <c r="E37" s="15">
        <f t="shared" si="1"/>
        <v>1000</v>
      </c>
      <c r="F37" s="13"/>
      <c r="L37" s="65">
        <f>SUM(L34:L36)</f>
        <v>2978.8</v>
      </c>
    </row>
    <row r="38" spans="1:12">
      <c r="B38" s="13">
        <v>14</v>
      </c>
      <c r="C38" s="14" t="s">
        <v>15</v>
      </c>
      <c r="D38" s="16">
        <v>35</v>
      </c>
      <c r="E38" s="15">
        <f t="shared" si="1"/>
        <v>490</v>
      </c>
      <c r="F38" s="13"/>
    </row>
    <row r="39" spans="1:12">
      <c r="B39" s="13">
        <v>1</v>
      </c>
      <c r="C39" s="14" t="s">
        <v>14</v>
      </c>
      <c r="D39" s="16">
        <v>400</v>
      </c>
      <c r="E39" s="15">
        <f t="shared" si="1"/>
        <v>400</v>
      </c>
      <c r="F39" s="13"/>
    </row>
    <row r="40" spans="1:12" ht="16" customHeight="1">
      <c r="B40" s="13">
        <v>1</v>
      </c>
      <c r="C40" s="14" t="s">
        <v>16</v>
      </c>
      <c r="D40" s="16">
        <v>200</v>
      </c>
      <c r="E40" s="15">
        <f t="shared" si="1"/>
        <v>200</v>
      </c>
      <c r="F40" s="13"/>
    </row>
    <row r="41" spans="1:12">
      <c r="B41" s="13">
        <v>0</v>
      </c>
      <c r="C41" s="13" t="s">
        <v>18</v>
      </c>
      <c r="D41" s="15">
        <v>5</v>
      </c>
      <c r="E41" s="15">
        <f t="shared" si="1"/>
        <v>0</v>
      </c>
      <c r="F41" s="13"/>
    </row>
    <row r="42" spans="1:12" ht="17" thickBot="1">
      <c r="B42" s="19"/>
      <c r="C42" s="23" t="s">
        <v>43</v>
      </c>
      <c r="D42" s="24"/>
      <c r="E42" s="22">
        <f>SUM(E34:E41)</f>
        <v>6370</v>
      </c>
      <c r="F42" s="13" t="str">
        <f>A33</f>
        <v>Community Events &amp; Recognition</v>
      </c>
    </row>
    <row r="43" spans="1:12" ht="17" thickTop="1">
      <c r="B43" s="19"/>
      <c r="C43" s="25"/>
      <c r="D43" s="26"/>
      <c r="E43" s="27"/>
      <c r="F43" s="13"/>
    </row>
    <row r="44" spans="1:12" ht="32">
      <c r="A44" s="20" t="s">
        <v>71</v>
      </c>
      <c r="B44" s="13">
        <v>1</v>
      </c>
      <c r="C44" s="13" t="s">
        <v>20</v>
      </c>
      <c r="D44" s="15">
        <v>450</v>
      </c>
      <c r="E44" s="15">
        <f t="shared" ref="E44:E53" si="2">B44*D44</f>
        <v>450</v>
      </c>
      <c r="F44" s="13"/>
    </row>
    <row r="45" spans="1:12" ht="16" customHeight="1">
      <c r="B45" s="13">
        <v>1</v>
      </c>
      <c r="C45" s="13" t="s">
        <v>83</v>
      </c>
      <c r="D45" s="15">
        <v>350</v>
      </c>
      <c r="E45" s="15">
        <f>B45*D45</f>
        <v>350</v>
      </c>
      <c r="F45" s="13"/>
    </row>
    <row r="46" spans="1:12" ht="16" customHeight="1">
      <c r="B46" s="13">
        <v>1</v>
      </c>
      <c r="C46" s="14" t="s">
        <v>17</v>
      </c>
      <c r="D46" s="16">
        <v>300</v>
      </c>
      <c r="E46" s="15">
        <f t="shared" si="2"/>
        <v>300</v>
      </c>
      <c r="F46" s="13"/>
    </row>
    <row r="47" spans="1:12" ht="16" customHeight="1">
      <c r="B47" s="13">
        <v>1</v>
      </c>
      <c r="C47" s="14" t="s">
        <v>33</v>
      </c>
      <c r="D47" s="16">
        <v>135</v>
      </c>
      <c r="E47" s="15">
        <f t="shared" si="2"/>
        <v>135</v>
      </c>
      <c r="F47" s="13"/>
    </row>
    <row r="48" spans="1:12">
      <c r="B48" s="13">
        <v>1</v>
      </c>
      <c r="C48" s="13" t="s">
        <v>21</v>
      </c>
      <c r="D48" s="15">
        <v>109</v>
      </c>
      <c r="E48" s="15">
        <f>B48*D48</f>
        <v>109</v>
      </c>
      <c r="F48" s="13"/>
    </row>
    <row r="49" spans="2:6" ht="16" customHeight="1">
      <c r="B49" s="13">
        <v>1</v>
      </c>
      <c r="C49" s="13" t="s">
        <v>59</v>
      </c>
      <c r="D49" s="15">
        <v>75</v>
      </c>
      <c r="E49" s="15">
        <f t="shared" si="2"/>
        <v>75</v>
      </c>
      <c r="F49" s="13"/>
    </row>
    <row r="50" spans="2:6">
      <c r="B50" s="13">
        <v>10</v>
      </c>
      <c r="C50" s="13" t="s">
        <v>19</v>
      </c>
      <c r="D50" s="15">
        <v>5</v>
      </c>
      <c r="E50" s="15">
        <f t="shared" si="2"/>
        <v>50</v>
      </c>
      <c r="F50" s="13"/>
    </row>
    <row r="51" spans="2:6">
      <c r="B51" s="13">
        <v>1</v>
      </c>
      <c r="C51" s="13" t="s">
        <v>82</v>
      </c>
      <c r="D51" s="15">
        <v>50</v>
      </c>
      <c r="E51" s="15">
        <f t="shared" si="2"/>
        <v>50</v>
      </c>
      <c r="F51" s="13"/>
    </row>
    <row r="52" spans="2:6">
      <c r="B52" s="13">
        <v>1</v>
      </c>
      <c r="C52" s="13" t="s">
        <v>62</v>
      </c>
      <c r="D52" s="15">
        <v>30</v>
      </c>
      <c r="E52" s="15">
        <f t="shared" si="2"/>
        <v>30</v>
      </c>
      <c r="F52" s="13"/>
    </row>
    <row r="53" spans="2:6">
      <c r="B53" s="13">
        <v>1</v>
      </c>
      <c r="C53" s="13" t="s">
        <v>69</v>
      </c>
      <c r="D53" s="15">
        <v>10</v>
      </c>
      <c r="E53" s="15">
        <f t="shared" si="2"/>
        <v>10</v>
      </c>
      <c r="F53" s="13"/>
    </row>
    <row r="54" spans="2:6">
      <c r="C54" s="13"/>
      <c r="D54" s="15"/>
      <c r="F54" s="13"/>
    </row>
    <row r="55" spans="2:6" ht="17" thickBot="1">
      <c r="B55" s="19"/>
      <c r="C55" s="23" t="s">
        <v>43</v>
      </c>
      <c r="D55" s="22"/>
      <c r="E55" s="22">
        <f>SUM(E44:E53)</f>
        <v>1559</v>
      </c>
      <c r="F55" s="13" t="str">
        <f>A44</f>
        <v>General Administrative &amp; Other Expenses</v>
      </c>
    </row>
    <row r="56" spans="2:6" ht="17" thickTop="1">
      <c r="B56" s="19"/>
      <c r="C56" s="13"/>
      <c r="D56" s="15"/>
      <c r="F56" s="13"/>
    </row>
    <row r="57" spans="2:6" ht="32">
      <c r="B57" s="19"/>
      <c r="C57" s="13"/>
      <c r="D57" s="15"/>
      <c r="E57" s="36">
        <f>SUM(E55,E42,E31,E23,E17,E10)</f>
        <v>17897</v>
      </c>
      <c r="F57" s="20" t="s">
        <v>49</v>
      </c>
    </row>
  </sheetData>
  <sortState ref="B42:E53">
    <sortCondition descending="1" ref="E42:E53"/>
  </sortState>
  <phoneticPr fontId="14" type="noConversion"/>
  <pageMargins left="0.75" right="0.75" top="1" bottom="1" header="0.5" footer="0.5"/>
  <pageSetup scale="58" orientation="portrait" horizontalDpi="4294967292" verticalDpi="4294967292"/>
  <rowBreaks count="1" manualBreakCount="1">
    <brk id="58" max="16383" man="1"/>
  </rowBreaks>
  <colBreaks count="1" manualBreakCount="1">
    <brk id="6"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tabSelected="1" zoomScale="150" zoomScaleNormal="150" zoomScalePageLayoutView="150" workbookViewId="0">
      <selection activeCell="K73" sqref="K73"/>
    </sheetView>
  </sheetViews>
  <sheetFormatPr baseColWidth="10" defaultColWidth="8.83203125" defaultRowHeight="12" x14ac:dyDescent="0"/>
  <cols>
    <col min="2" max="2" width="55.5" bestFit="1" customWidth="1"/>
    <col min="3" max="3" width="10" bestFit="1" customWidth="1"/>
  </cols>
  <sheetData>
    <row r="1" spans="2:3" ht="16">
      <c r="B1" s="58" t="s">
        <v>65</v>
      </c>
    </row>
    <row r="2" spans="2:3" ht="16">
      <c r="B2" s="58"/>
    </row>
    <row r="3" spans="2:3" ht="17" thickBot="1">
      <c r="B3" s="62" t="s">
        <v>66</v>
      </c>
      <c r="C3" s="62" t="s">
        <v>1</v>
      </c>
    </row>
    <row r="4" spans="2:3" ht="16">
      <c r="B4" s="13" t="str">
        <f>'Expense Detail'!F55</f>
        <v>General Administrative &amp; Other Expenses</v>
      </c>
      <c r="C4" s="15">
        <f>'Expense Detail'!E55</f>
        <v>1559</v>
      </c>
    </row>
    <row r="5" spans="2:3" ht="16">
      <c r="B5" s="13" t="str">
        <f>'Expense Detail'!C35</f>
        <v>Banquet (players, coaches, significant others)</v>
      </c>
      <c r="C5" s="15">
        <f>'Expense Detail'!E35</f>
        <v>1325</v>
      </c>
    </row>
    <row r="6" spans="2:3" ht="16">
      <c r="B6" s="13" t="str">
        <f>'Expense Detail'!C20</f>
        <v>Capital fund for new uniform purchase</v>
      </c>
      <c r="C6" s="15">
        <f>'Expense Detail'!E20</f>
        <v>1250</v>
      </c>
    </row>
    <row r="7" spans="2:3" ht="16">
      <c r="B7" s="14" t="str">
        <f>'Expense Detail'!C36</f>
        <v>Game video recording</v>
      </c>
      <c r="C7" s="16">
        <f>'Expense Detail'!E36</f>
        <v>1080</v>
      </c>
    </row>
    <row r="8" spans="2:3" ht="16">
      <c r="B8" s="14" t="str">
        <f>'Expense Detail'!C14</f>
        <v>Foothills Sports Arena Rental (in-season)</v>
      </c>
      <c r="C8" s="16">
        <f>'Expense Detail'!E14</f>
        <v>1050</v>
      </c>
    </row>
    <row r="9" spans="2:3" ht="16">
      <c r="B9" s="14" t="str">
        <f>'Expense Detail'!C37</f>
        <v>Asst. coach summer youth clinic stipend</v>
      </c>
      <c r="C9" s="16">
        <f>'Expense Detail'!E37</f>
        <v>1000</v>
      </c>
    </row>
    <row r="10" spans="2:3" ht="16">
      <c r="B10" s="14" t="str">
        <f>'Expense Detail'!C9</f>
        <v>Foothills Sports Arena Rental (Tryouts)</v>
      </c>
      <c r="C10" s="16">
        <f>'Expense Detail'!E9</f>
        <v>660</v>
      </c>
    </row>
    <row r="11" spans="2:3" ht="16">
      <c r="B11" s="14" t="str">
        <f>'Expense Detail'!C22</f>
        <v>Equipment (from coach's request)</v>
      </c>
      <c r="C11" s="16">
        <f>'Expense Detail'!E22</f>
        <v>500</v>
      </c>
    </row>
    <row r="12" spans="2:3" ht="16">
      <c r="B12" s="14" t="str">
        <f>'Expense Detail'!C38</f>
        <v>Senior gifts</v>
      </c>
      <c r="C12" s="16">
        <f>'Expense Detail'!E38</f>
        <v>490</v>
      </c>
    </row>
    <row r="13" spans="2:3" ht="16">
      <c r="B13" s="14" t="str">
        <f>'Expense Detail'!C39</f>
        <v>Kickoff dinner</v>
      </c>
      <c r="C13" s="16">
        <f>'Expense Detail'!E39</f>
        <v>400</v>
      </c>
    </row>
    <row r="14" spans="2:3" ht="16">
      <c r="B14" s="14" t="str">
        <f>'Expense Detail'!C15</f>
        <v>Foothills Sports Arena Rental (post-season)</v>
      </c>
      <c r="C14" s="16">
        <f>'Expense Detail'!E15</f>
        <v>350</v>
      </c>
    </row>
    <row r="15" spans="2:3" ht="16">
      <c r="B15" s="13" t="str">
        <f>'Expense Detail'!C40</f>
        <v>Coaches' gifts</v>
      </c>
      <c r="C15" s="16">
        <f>'Expense Detail'!E40</f>
        <v>200</v>
      </c>
    </row>
    <row r="16" spans="2:3" ht="16">
      <c r="B16" s="13" t="str">
        <f>'Expense Detail'!C13</f>
        <v>Field Maintenance</v>
      </c>
      <c r="C16" s="16">
        <f>'Expense Detail'!E13</f>
        <v>100</v>
      </c>
    </row>
    <row r="17" spans="2:3" ht="17" thickBot="1">
      <c r="B17" s="59" t="str">
        <f>'Expense Detail'!C21</f>
        <v>Equipment repair (other)</v>
      </c>
      <c r="C17" s="16">
        <f>'Expense Detail'!E21</f>
        <v>100</v>
      </c>
    </row>
    <row r="18" spans="2:3" ht="16">
      <c r="B18" s="60" t="s">
        <v>67</v>
      </c>
      <c r="C18" s="61">
        <f>SUM(C4:C17)</f>
        <v>10064</v>
      </c>
    </row>
  </sheetData>
  <sortState ref="B5:C13">
    <sortCondition descending="1" ref="C6:C15"/>
  </sortState>
  <pageMargins left="0.7" right="0.7" top="0.75" bottom="0.75" header="0.3" footer="0.3"/>
  <pageSetup orientation="portrait"/>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A204741-16C4-4D9C-8512-90A179BF6B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Budget Summary</vt:lpstr>
      <vt:lpstr>Revenue Detail</vt:lpstr>
      <vt:lpstr>Expense Detail</vt:lpstr>
      <vt:lpstr>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rpstaffo</dc:creator>
  <cp:lastModifiedBy>Jerrod Milton</cp:lastModifiedBy>
  <cp:lastPrinted>2014-01-21T14:27:20Z</cp:lastPrinted>
  <dcterms:created xsi:type="dcterms:W3CDTF">2014-01-21T02:19:37Z</dcterms:created>
  <dcterms:modified xsi:type="dcterms:W3CDTF">2015-02-17T03:51:57Z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TC034289209991</vt:lpwstr>
  </property>
</Properties>
</file>