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051779\OneDrive - RSM\Documents\Louisa HR\"/>
    </mc:Choice>
  </mc:AlternateContent>
  <bookViews>
    <workbookView xWindow="-108" yWindow="-108" windowWidth="23256" windowHeight="12576"/>
  </bookViews>
  <sheets>
    <sheet name="Summary" sheetId="2" r:id="rId1"/>
    <sheet name="April 2020" sheetId="19" r:id="rId2"/>
    <sheet name="Alert" sheetId="18" state="hidden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Summary!$B$1:$R$37</definedName>
    <definedName name="_xlnm.Print_Titles" localSheetId="1">'April 2020'!$A:$E,'April 2020'!$1:$1</definedName>
    <definedName name="QB_COLUMN_1210" localSheetId="1" hidden="1">'April 2020'!$H$1</definedName>
    <definedName name="QB_COLUMN_12310" localSheetId="1" hidden="1">'April 2020'!$F$1</definedName>
    <definedName name="QB_COLUMN_42301" localSheetId="1" hidden="1">'April 2020'!$J$1</definedName>
    <definedName name="QB_DATA_0" localSheetId="1" hidden="1">'April 2020'!$4:$4,'April 2020'!$8:$8</definedName>
    <definedName name="QB_FORMULA_0" localSheetId="1" hidden="1">'April 2020'!$J$4,'April 2020'!$F$5,'April 2020'!$H$5,'April 2020'!$J$5,'April 2020'!$F$6,'April 2020'!$H$6,'April 2020'!$J$6,'April 2020'!$J$8,'April 2020'!$F$9,'April 2020'!$H$9,'April 2020'!$J$9,'April 2020'!$F$10,'April 2020'!$H$10,'April 2020'!$J$10,'April 2020'!$F$11,'April 2020'!$H$11</definedName>
    <definedName name="QB_FORMULA_1" localSheetId="1" hidden="1">'April 2020'!$J$11</definedName>
    <definedName name="QB_ROW_13340" localSheetId="1" hidden="1">'April 2020'!$E$4</definedName>
    <definedName name="QB_ROW_18301" localSheetId="1" hidden="1">'April 2020'!$A$11</definedName>
    <definedName name="QB_ROW_19011" localSheetId="1" hidden="1">'April 2020'!$B$2</definedName>
    <definedName name="QB_ROW_19311" localSheetId="1" hidden="1">'April 2020'!$B$10</definedName>
    <definedName name="QB_ROW_20031" localSheetId="1" hidden="1">'April 2020'!$D$3</definedName>
    <definedName name="QB_ROW_20331" localSheetId="1" hidden="1">'April 2020'!$D$5</definedName>
    <definedName name="QB_ROW_21031" localSheetId="1" hidden="1">'April 2020'!$D$7</definedName>
    <definedName name="QB_ROW_21331" localSheetId="1" hidden="1">'April 2020'!$D$9</definedName>
    <definedName name="QB_ROW_78240" localSheetId="1" hidden="1">'April 2020'!$E$8</definedName>
    <definedName name="QB_ROW_86321" localSheetId="1" hidden="1">'April 2020'!$C$6</definedName>
    <definedName name="QBCANSUPPORTUPDATE" localSheetId="1">TRUE</definedName>
    <definedName name="QBCOMPANYFILENAME" localSheetId="1">"C:\Quickbooks AHSBC\Avon High School Booster Club, Inc..QBW"</definedName>
    <definedName name="QBENDDATE" localSheetId="1">20200430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5</definedName>
    <definedName name="QBSTARTDATE" localSheetId="1">20200401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7" i="2" l="1"/>
  <c r="Q32" i="2"/>
  <c r="R37" i="2"/>
  <c r="R36" i="2"/>
  <c r="R35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6" i="2"/>
  <c r="J11" i="19"/>
  <c r="H11" i="19"/>
  <c r="F11" i="19"/>
  <c r="J10" i="19"/>
  <c r="H10" i="19"/>
  <c r="F10" i="19"/>
  <c r="J9" i="19"/>
  <c r="H9" i="19"/>
  <c r="F9" i="19"/>
  <c r="J8" i="19"/>
  <c r="J6" i="19"/>
  <c r="H6" i="19"/>
  <c r="F6" i="19"/>
  <c r="J5" i="19"/>
  <c r="H5" i="19"/>
  <c r="F5" i="19"/>
  <c r="J4" i="19"/>
  <c r="P32" i="2"/>
  <c r="P37" i="2"/>
  <c r="P25" i="2"/>
  <c r="P21" i="2"/>
  <c r="P15" i="2"/>
  <c r="P12" i="2"/>
  <c r="P10" i="2"/>
  <c r="O37" i="2"/>
  <c r="O32" i="2"/>
  <c r="N37" i="2"/>
  <c r="N32" i="2"/>
  <c r="M32" i="2"/>
  <c r="M37" i="2"/>
  <c r="L37" i="2"/>
  <c r="L32" i="2"/>
  <c r="K32" i="2"/>
  <c r="K35" i="2"/>
  <c r="K37" i="2"/>
  <c r="J37" i="2"/>
  <c r="J12" i="2"/>
  <c r="I37" i="2"/>
  <c r="I12" i="2"/>
  <c r="G37" i="2"/>
  <c r="G12" i="2"/>
  <c r="E37" i="2"/>
  <c r="E12" i="2"/>
  <c r="J32" i="2"/>
  <c r="I32" i="2"/>
  <c r="G32" i="2"/>
  <c r="E32" i="2"/>
  <c r="D37" i="2"/>
  <c r="R32" i="2"/>
</calcChain>
</file>

<file path=xl/sharedStrings.xml><?xml version="1.0" encoding="utf-8"?>
<sst xmlns="http://schemas.openxmlformats.org/spreadsheetml/2006/main" count="44" uniqueCount="42">
  <si>
    <t>TOTAL</t>
  </si>
  <si>
    <t>General Fund</t>
  </si>
  <si>
    <t>Avon Booster Club</t>
  </si>
  <si>
    <t>Cash Balances</t>
  </si>
  <si>
    <t>Change</t>
  </si>
  <si>
    <t>Crew</t>
  </si>
  <si>
    <t>Ribbons of Hope</t>
  </si>
  <si>
    <t>Baseball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</si>
  <si>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</si>
  <si>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</si>
  <si>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</si>
  <si>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</si>
  <si>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</si>
  <si>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</si>
  <si>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</si>
  <si>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</si>
  <si>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</si>
  <si>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</si>
  <si>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</si>
  <si>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</si>
  <si>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</si>
  <si>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</si>
  <si>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</si>
  <si>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</si>
  <si>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</si>
  <si>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</si>
  <si>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</si>
  <si>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</si>
  <si>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</si>
  <si>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</si>
  <si>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Cross Country - Co-Ed</t>
  </si>
  <si>
    <t>A General Fund</t>
  </si>
  <si>
    <t>Ordinary Income/Expense</t>
  </si>
  <si>
    <t>Income</t>
  </si>
  <si>
    <t>Indirect Public Support</t>
  </si>
  <si>
    <t>Total Income</t>
  </si>
  <si>
    <t>Gross Profit</t>
  </si>
  <si>
    <t>Expense</t>
  </si>
  <si>
    <t>Equipment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</si>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</sst>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9" fillId="0" borderId="0" xfId="3"/>
    <xf numFmtId="0" fontId="6" fillId="0" borderId="0" xfId="0" applyFont="1" applyAlignment="1">
      <alignment horizontal="center"/>
    </xf>
    <xf numFmtId="43" fontId="5" fillId="0" borderId="0" xfId="0" applyNumberFormat="1" applyFont="1"/>
    <xf numFmtId="43" fontId="5" fillId="0" borderId="1" xfId="0" applyNumberFormat="1" applyFont="1" applyBorder="1"/>
    <xf numFmtId="164" fontId="6" fillId="0" borderId="2" xfId="1" applyNumberFormat="1" applyFont="1" applyBorder="1"/>
    <xf numFmtId="164" fontId="5" fillId="0" borderId="0" xfId="0" applyNumberFormat="1" applyFont="1"/>
    <xf numFmtId="49" fontId="4" fillId="0" borderId="1" xfId="0" applyNumberFormat="1" applyFont="1" applyBorder="1"/>
    <xf numFmtId="49" fontId="13" fillId="0" borderId="0" xfId="0" applyNumberFormat="1" applyFont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3" fillId="0" borderId="0" xfId="0" applyNumberFormat="1" applyFont="1"/>
    <xf numFmtId="165" fontId="15" fillId="0" borderId="0" xfId="0" applyNumberFormat="1" applyFont="1"/>
    <xf numFmtId="49" fontId="15" fillId="0" borderId="0" xfId="0" applyNumberFormat="1" applyFont="1"/>
    <xf numFmtId="0" fontId="14" fillId="0" borderId="0" xfId="0" applyFont="1"/>
    <xf numFmtId="165" fontId="15" fillId="0" borderId="0" xfId="0" applyNumberFormat="1" applyFont="1" applyBorder="1"/>
    <xf numFmtId="165" fontId="15" fillId="0" borderId="4" xfId="0" applyNumberFormat="1" applyFont="1" applyBorder="1"/>
    <xf numFmtId="165" fontId="15" fillId="0" borderId="5" xfId="0" applyNumberFormat="1" applyFont="1" applyBorder="1"/>
    <xf numFmtId="165" fontId="13" fillId="0" borderId="6" xfId="0" applyNumberFormat="1" applyFont="1" applyBorder="1"/>
    <xf numFmtId="0" fontId="13" fillId="0" borderId="0" xfId="0" applyFont="1"/>
    <xf numFmtId="0" fontId="13" fillId="0" borderId="0" xfId="0" applyNumberFormat="1" applyFont="1"/>
    <xf numFmtId="0" fontId="14" fillId="0" borderId="0" xfId="0" applyNumberFormat="1" applyFont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3"/>
  </cellXfs>
  <cellStyles count="2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A22EEB2-4754-401A-B484-17E8C7945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3531F0B-99B3-47BE-B727-7AE10916B5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337"/>
  <sheetViews>
    <sheetView tabSelected="1" workbookViewId="0">
      <selection activeCell="Q26" sqref="Q26"/>
    </sheetView>
  </sheetViews>
  <sheetFormatPr defaultColWidth="8.6640625" defaultRowHeight="14.4" x14ac:dyDescent="0.3"/>
  <cols>
    <col min="1" max="1" width="4.109375" customWidth="1"/>
    <col min="2" max="2" width="26" bestFit="1" customWidth="1"/>
    <col min="3" max="3" width="1.6640625" customWidth="1"/>
    <col min="4" max="4" width="2" customWidth="1"/>
    <col min="5" max="5" width="12.6640625" customWidth="1"/>
    <col min="6" max="6" width="1.6640625" customWidth="1"/>
    <col min="7" max="7" width="12.6640625" bestFit="1" customWidth="1"/>
    <col min="8" max="8" width="1.6640625" customWidth="1"/>
    <col min="9" max="17" width="14.44140625" customWidth="1"/>
    <col min="18" max="18" width="13.44140625" bestFit="1" customWidth="1"/>
    <col min="19" max="19" width="11.44140625" bestFit="1" customWidth="1"/>
  </cols>
  <sheetData>
    <row r="1" spans="2:22" ht="21" x14ac:dyDescent="0.4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T1" s="10"/>
      <c r="U1" s="3"/>
      <c r="V1" s="10"/>
    </row>
    <row r="2" spans="2:22" ht="21" x14ac:dyDescent="0.4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22" x14ac:dyDescent="0.3">
      <c r="B3" s="1"/>
    </row>
    <row r="4" spans="2:22" ht="15.6" x14ac:dyDescent="0.3">
      <c r="B4" s="4"/>
      <c r="C4" s="5"/>
      <c r="D4" s="5"/>
      <c r="E4" s="5">
        <v>43646</v>
      </c>
      <c r="F4" s="5"/>
      <c r="G4" s="5">
        <v>43677</v>
      </c>
      <c r="H4" s="5"/>
      <c r="I4" s="5">
        <v>43708</v>
      </c>
      <c r="J4" s="5">
        <v>43738</v>
      </c>
      <c r="K4" s="5">
        <v>43769</v>
      </c>
      <c r="L4" s="5">
        <v>43799</v>
      </c>
      <c r="M4" s="5">
        <v>43830</v>
      </c>
      <c r="N4" s="5">
        <v>43861</v>
      </c>
      <c r="O4" s="5">
        <v>43890</v>
      </c>
      <c r="P4" s="5">
        <v>43921</v>
      </c>
      <c r="Q4" s="5">
        <v>43951</v>
      </c>
      <c r="R4" s="12" t="s">
        <v>4</v>
      </c>
      <c r="S4" s="9"/>
      <c r="T4" s="9"/>
    </row>
    <row r="5" spans="2:22" ht="15.6" x14ac:dyDescent="0.3">
      <c r="B5" s="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2" ht="15.6" x14ac:dyDescent="0.3">
      <c r="B6" s="7" t="s">
        <v>1</v>
      </c>
      <c r="C6" s="10"/>
      <c r="D6" s="10"/>
      <c r="E6" s="6">
        <v>20147.699999999997</v>
      </c>
      <c r="F6" s="6"/>
      <c r="G6" s="6">
        <v>19625.949999999997</v>
      </c>
      <c r="H6" s="6"/>
      <c r="I6" s="6">
        <v>16029.77</v>
      </c>
      <c r="J6" s="6">
        <v>28599.72</v>
      </c>
      <c r="K6" s="6">
        <v>30355.74</v>
      </c>
      <c r="L6" s="6">
        <v>20149.349999999999</v>
      </c>
      <c r="M6" s="6">
        <v>18961.189999999999</v>
      </c>
      <c r="N6" s="6">
        <v>20706.2</v>
      </c>
      <c r="O6" s="13">
        <v>25410.61</v>
      </c>
      <c r="P6" s="13">
        <v>25253.78</v>
      </c>
      <c r="Q6" s="13">
        <v>24789.78</v>
      </c>
      <c r="R6" s="13">
        <f>Q6-P6</f>
        <v>-464</v>
      </c>
      <c r="S6" s="9"/>
      <c r="T6" s="9"/>
    </row>
    <row r="7" spans="2:22" ht="15.6" x14ac:dyDescent="0.3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2" ht="15.6" x14ac:dyDescent="0.3">
      <c r="B8" s="7" t="s">
        <v>7</v>
      </c>
      <c r="C8" s="3"/>
      <c r="D8" s="3"/>
      <c r="E8" s="6">
        <v>8871.61</v>
      </c>
      <c r="F8" s="6"/>
      <c r="G8" s="6">
        <v>9022.9599999999991</v>
      </c>
      <c r="H8" s="6"/>
      <c r="I8" s="6">
        <v>9022.9599999999991</v>
      </c>
      <c r="J8" s="6">
        <v>9247.9599999999991</v>
      </c>
      <c r="K8" s="6">
        <v>11140.57</v>
      </c>
      <c r="L8" s="6">
        <v>16420.57</v>
      </c>
      <c r="M8" s="6">
        <v>15304.99</v>
      </c>
      <c r="N8" s="6">
        <v>12604.99</v>
      </c>
      <c r="O8" s="6">
        <v>11779.99</v>
      </c>
      <c r="P8" s="6">
        <v>13918.47</v>
      </c>
      <c r="Q8" s="6">
        <v>10838.47</v>
      </c>
      <c r="R8" s="13">
        <f t="shared" ref="R8:R30" si="0">Q8-P8</f>
        <v>-3080</v>
      </c>
      <c r="S8" s="9"/>
      <c r="T8" s="9"/>
    </row>
    <row r="9" spans="2:22" ht="15.6" x14ac:dyDescent="0.3">
      <c r="B9" s="7" t="s">
        <v>21</v>
      </c>
      <c r="C9" s="3"/>
      <c r="D9" s="3"/>
      <c r="E9" s="6">
        <v>3953.07</v>
      </c>
      <c r="F9" s="6"/>
      <c r="G9" s="6">
        <v>3953.07</v>
      </c>
      <c r="H9" s="6"/>
      <c r="I9" s="6">
        <v>3953.07</v>
      </c>
      <c r="J9" s="6">
        <v>4043.07</v>
      </c>
      <c r="K9" s="6">
        <v>4455.57</v>
      </c>
      <c r="L9" s="6">
        <v>4605.57</v>
      </c>
      <c r="M9" s="6">
        <v>4730.18</v>
      </c>
      <c r="N9" s="6">
        <v>6634.66</v>
      </c>
      <c r="O9" s="6">
        <v>6354.86</v>
      </c>
      <c r="P9" s="6">
        <v>7165.32</v>
      </c>
      <c r="Q9" s="6">
        <v>7165.32</v>
      </c>
      <c r="R9" s="13">
        <f t="shared" si="0"/>
        <v>0</v>
      </c>
      <c r="S9" s="9"/>
      <c r="T9" s="9"/>
    </row>
    <row r="10" spans="2:22" ht="15.6" x14ac:dyDescent="0.3">
      <c r="B10" s="7" t="s">
        <v>8</v>
      </c>
      <c r="C10" s="3"/>
      <c r="D10" s="3"/>
      <c r="E10" s="6">
        <v>2742.81</v>
      </c>
      <c r="F10" s="6"/>
      <c r="G10" s="6">
        <v>2742.81</v>
      </c>
      <c r="H10" s="6"/>
      <c r="I10" s="6">
        <v>2742.81</v>
      </c>
      <c r="J10" s="6">
        <v>2930.31</v>
      </c>
      <c r="K10" s="6">
        <v>3080.31</v>
      </c>
      <c r="L10" s="6">
        <v>3230.31</v>
      </c>
      <c r="M10" s="6">
        <v>3250.31</v>
      </c>
      <c r="N10" s="6">
        <v>5462.81</v>
      </c>
      <c r="O10" s="6">
        <v>7138.76</v>
      </c>
      <c r="P10" s="6">
        <f>SUM(346.1+O10)</f>
        <v>7484.8600000000006</v>
      </c>
      <c r="Q10" s="6">
        <v>7484.86</v>
      </c>
      <c r="R10" s="13">
        <f t="shared" si="0"/>
        <v>0</v>
      </c>
      <c r="S10" s="9"/>
      <c r="T10" s="9"/>
    </row>
    <row r="11" spans="2:22" ht="15.6" x14ac:dyDescent="0.3">
      <c r="B11" s="7" t="s">
        <v>23</v>
      </c>
      <c r="C11" s="3"/>
      <c r="D11" s="3"/>
      <c r="E11" s="6">
        <v>371.75</v>
      </c>
      <c r="F11" s="6"/>
      <c r="G11" s="6">
        <v>371.75</v>
      </c>
      <c r="H11" s="6"/>
      <c r="I11" s="6">
        <v>371.75</v>
      </c>
      <c r="J11" s="6">
        <v>371.75</v>
      </c>
      <c r="K11" s="6">
        <v>371.75</v>
      </c>
      <c r="L11" s="6">
        <v>371.75</v>
      </c>
      <c r="M11" s="6">
        <v>371.75</v>
      </c>
      <c r="N11" s="6">
        <v>371.75</v>
      </c>
      <c r="O11" s="6">
        <v>371.75</v>
      </c>
      <c r="P11" s="6">
        <v>371.75</v>
      </c>
      <c r="Q11" s="6">
        <v>371.75</v>
      </c>
      <c r="R11" s="13">
        <f t="shared" si="0"/>
        <v>0</v>
      </c>
      <c r="S11" s="9"/>
      <c r="T11" s="9"/>
    </row>
    <row r="12" spans="2:22" ht="15.6" x14ac:dyDescent="0.3">
      <c r="B12" s="7" t="s">
        <v>29</v>
      </c>
      <c r="C12" s="3"/>
      <c r="D12" s="3"/>
      <c r="E12" s="6">
        <f>E37</f>
        <v>77276.98</v>
      </c>
      <c r="F12" s="6"/>
      <c r="G12" s="6">
        <f>G37</f>
        <v>78071.98</v>
      </c>
      <c r="H12" s="6"/>
      <c r="I12" s="6">
        <f>I37</f>
        <v>78071.98</v>
      </c>
      <c r="J12" s="6">
        <f>J37</f>
        <v>86908.38</v>
      </c>
      <c r="K12" s="6">
        <v>83151.520000000004</v>
      </c>
      <c r="L12" s="6">
        <v>89296.4</v>
      </c>
      <c r="M12" s="6">
        <v>100216.4</v>
      </c>
      <c r="N12" s="6">
        <v>84511.4</v>
      </c>
      <c r="O12" s="6">
        <v>84511.4</v>
      </c>
      <c r="P12" s="6">
        <f>SUM(O12-62025)</f>
        <v>22486.399999999994</v>
      </c>
      <c r="Q12" s="6">
        <v>22486.400000000001</v>
      </c>
      <c r="R12" s="13">
        <f t="shared" si="0"/>
        <v>0</v>
      </c>
      <c r="S12" s="9"/>
      <c r="T12" s="9"/>
    </row>
    <row r="13" spans="2:22" ht="15.6" x14ac:dyDescent="0.3">
      <c r="B13" s="7" t="s">
        <v>30</v>
      </c>
      <c r="C13" s="3"/>
      <c r="D13" s="3"/>
      <c r="E13" s="6">
        <v>1093.94</v>
      </c>
      <c r="F13" s="6">
        <v>1093.94</v>
      </c>
      <c r="G13" s="6">
        <v>1093.94</v>
      </c>
      <c r="H13" s="6"/>
      <c r="I13" s="6">
        <v>1093.94</v>
      </c>
      <c r="J13" s="6">
        <v>894.21</v>
      </c>
      <c r="K13" s="6">
        <v>-93.57</v>
      </c>
      <c r="L13" s="6">
        <v>1394.82</v>
      </c>
      <c r="M13" s="6">
        <v>1311.48</v>
      </c>
      <c r="N13" s="6">
        <v>1311.48</v>
      </c>
      <c r="O13" s="6">
        <v>1311.48</v>
      </c>
      <c r="P13" s="6">
        <v>1311.48</v>
      </c>
      <c r="Q13" s="6">
        <v>1311.48</v>
      </c>
      <c r="R13" s="13">
        <f t="shared" si="0"/>
        <v>0</v>
      </c>
      <c r="S13" s="9"/>
      <c r="T13" s="9"/>
    </row>
    <row r="14" spans="2:22" ht="15.6" x14ac:dyDescent="0.3">
      <c r="B14" s="7" t="s">
        <v>9</v>
      </c>
      <c r="C14" s="3"/>
      <c r="D14" s="3"/>
      <c r="E14" s="6">
        <v>4538.2</v>
      </c>
      <c r="F14" s="6"/>
      <c r="G14" s="6">
        <v>3913.2</v>
      </c>
      <c r="H14" s="6"/>
      <c r="I14" s="6">
        <v>1857.2</v>
      </c>
      <c r="J14" s="6">
        <v>3588.15</v>
      </c>
      <c r="K14" s="6">
        <v>3588.15</v>
      </c>
      <c r="L14" s="6">
        <v>3338.15</v>
      </c>
      <c r="M14" s="6">
        <v>3168.49</v>
      </c>
      <c r="N14" s="6">
        <v>3168.49</v>
      </c>
      <c r="O14" s="6">
        <v>3168.49</v>
      </c>
      <c r="P14" s="6">
        <v>3168.49</v>
      </c>
      <c r="Q14" s="6">
        <v>3168.49</v>
      </c>
      <c r="R14" s="13">
        <f t="shared" si="0"/>
        <v>0</v>
      </c>
      <c r="S14" s="9"/>
      <c r="T14" s="9"/>
    </row>
    <row r="15" spans="2:22" ht="15.6" x14ac:dyDescent="0.3">
      <c r="B15" s="7" t="s">
        <v>10</v>
      </c>
      <c r="C15" s="3"/>
      <c r="D15" s="3"/>
      <c r="E15" s="6">
        <v>15971.19</v>
      </c>
      <c r="F15" s="6"/>
      <c r="G15" s="6">
        <v>15971.19</v>
      </c>
      <c r="H15" s="6"/>
      <c r="I15" s="6">
        <v>15971.19</v>
      </c>
      <c r="J15" s="6">
        <v>13098.35</v>
      </c>
      <c r="K15" s="6">
        <v>20002.349999999999</v>
      </c>
      <c r="L15" s="6">
        <v>18991.45</v>
      </c>
      <c r="M15" s="6">
        <v>20409.8</v>
      </c>
      <c r="N15" s="6">
        <v>20759.8</v>
      </c>
      <c r="O15" s="6">
        <v>16647.900000000001</v>
      </c>
      <c r="P15" s="6">
        <f>SUM(O15-250)</f>
        <v>16397.900000000001</v>
      </c>
      <c r="Q15" s="6">
        <v>16397.900000000001</v>
      </c>
      <c r="R15" s="13">
        <f t="shared" si="0"/>
        <v>0</v>
      </c>
      <c r="S15" s="9"/>
      <c r="T15" s="9"/>
    </row>
    <row r="16" spans="2:22" ht="15.6" x14ac:dyDescent="0.3">
      <c r="B16" s="7" t="s">
        <v>11</v>
      </c>
      <c r="C16" s="3"/>
      <c r="D16" s="3"/>
      <c r="E16" s="6">
        <v>347.14</v>
      </c>
      <c r="F16" s="6"/>
      <c r="G16" s="6">
        <v>347.14</v>
      </c>
      <c r="H16" s="6"/>
      <c r="I16" s="6">
        <v>347.14</v>
      </c>
      <c r="J16" s="6">
        <v>432.14</v>
      </c>
      <c r="K16" s="6">
        <v>432.14</v>
      </c>
      <c r="L16" s="6">
        <v>432.14</v>
      </c>
      <c r="M16" s="6">
        <v>432.14</v>
      </c>
      <c r="N16" s="6">
        <v>432.14</v>
      </c>
      <c r="O16" s="6">
        <v>307.14</v>
      </c>
      <c r="P16" s="6">
        <v>307.14</v>
      </c>
      <c r="Q16" s="6">
        <v>307.14</v>
      </c>
      <c r="R16" s="13">
        <f t="shared" si="0"/>
        <v>0</v>
      </c>
      <c r="S16" s="9"/>
      <c r="T16" s="9"/>
    </row>
    <row r="17" spans="2:20" ht="15.6" x14ac:dyDescent="0.3">
      <c r="B17" s="7" t="s">
        <v>24</v>
      </c>
      <c r="C17" s="3"/>
      <c r="D17" s="3"/>
      <c r="E17" s="6">
        <v>564.82000000000005</v>
      </c>
      <c r="F17" s="6"/>
      <c r="G17" s="6">
        <v>564.82000000000005</v>
      </c>
      <c r="H17" s="6"/>
      <c r="I17" s="6">
        <v>564.82000000000005</v>
      </c>
      <c r="J17" s="6">
        <v>564.82000000000005</v>
      </c>
      <c r="K17" s="6">
        <v>564.82000000000005</v>
      </c>
      <c r="L17" s="6">
        <v>564.82000000000005</v>
      </c>
      <c r="M17" s="6">
        <v>564.82000000000005</v>
      </c>
      <c r="N17" s="6">
        <v>564.82000000000005</v>
      </c>
      <c r="O17" s="6">
        <v>439.82</v>
      </c>
      <c r="P17" s="6">
        <v>439.82</v>
      </c>
      <c r="Q17" s="6">
        <v>439.82</v>
      </c>
      <c r="R17" s="13">
        <f t="shared" si="0"/>
        <v>0</v>
      </c>
      <c r="S17" s="9"/>
      <c r="T17" s="9"/>
    </row>
    <row r="18" spans="2:20" ht="15.6" x14ac:dyDescent="0.3">
      <c r="B18" s="7" t="s">
        <v>22</v>
      </c>
      <c r="C18" s="3"/>
      <c r="D18" s="3"/>
      <c r="E18" s="6">
        <v>300.16000000000003</v>
      </c>
      <c r="F18" s="6"/>
      <c r="G18" s="6">
        <v>300.16000000000003</v>
      </c>
      <c r="H18" s="6"/>
      <c r="I18" s="6">
        <v>300.16000000000003</v>
      </c>
      <c r="J18" s="6">
        <v>300.16000000000003</v>
      </c>
      <c r="K18" s="6">
        <v>300.16000000000003</v>
      </c>
      <c r="L18" s="6">
        <v>300.16000000000003</v>
      </c>
      <c r="M18" s="6">
        <v>300.16000000000003</v>
      </c>
      <c r="N18" s="6">
        <v>300.16000000000003</v>
      </c>
      <c r="O18" s="6">
        <v>300.16000000000003</v>
      </c>
      <c r="P18" s="6">
        <v>300.16000000000003</v>
      </c>
      <c r="Q18" s="6">
        <v>300.16000000000003</v>
      </c>
      <c r="R18" s="13">
        <f t="shared" si="0"/>
        <v>0</v>
      </c>
      <c r="S18" s="9"/>
      <c r="T18" s="9"/>
    </row>
    <row r="19" spans="2:20" ht="15.6" x14ac:dyDescent="0.3">
      <c r="B19" s="7" t="s">
        <v>28</v>
      </c>
      <c r="C19" s="3"/>
      <c r="D19" s="3"/>
      <c r="E19" s="6">
        <v>420.67</v>
      </c>
      <c r="F19" s="6"/>
      <c r="G19" s="6">
        <v>420.67</v>
      </c>
      <c r="H19" s="6"/>
      <c r="I19" s="6">
        <v>420.67</v>
      </c>
      <c r="J19" s="6">
        <v>420.67</v>
      </c>
      <c r="K19" s="6">
        <v>420.67</v>
      </c>
      <c r="L19" s="6">
        <v>420.67</v>
      </c>
      <c r="M19" s="6">
        <v>453.34</v>
      </c>
      <c r="N19" s="6">
        <v>453.34</v>
      </c>
      <c r="O19" s="6">
        <v>453.34</v>
      </c>
      <c r="P19" s="6">
        <v>453.34</v>
      </c>
      <c r="Q19" s="6">
        <v>453.34</v>
      </c>
      <c r="R19" s="13">
        <f t="shared" si="0"/>
        <v>0</v>
      </c>
      <c r="S19" s="9"/>
      <c r="T19" s="9"/>
    </row>
    <row r="20" spans="2:20" ht="15.6" x14ac:dyDescent="0.3">
      <c r="B20" s="7" t="s">
        <v>12</v>
      </c>
      <c r="C20" s="3"/>
      <c r="D20" s="3"/>
      <c r="E20" s="6">
        <v>3654.23</v>
      </c>
      <c r="F20" s="6"/>
      <c r="G20" s="6">
        <v>3654.23</v>
      </c>
      <c r="H20" s="6"/>
      <c r="I20" s="6">
        <v>3654.23</v>
      </c>
      <c r="J20" s="6">
        <v>3816.73</v>
      </c>
      <c r="K20" s="6">
        <v>4591.7299999999996</v>
      </c>
      <c r="L20" s="6">
        <v>2551.73</v>
      </c>
      <c r="M20" s="6">
        <v>1744.33</v>
      </c>
      <c r="N20" s="6">
        <v>1744.33</v>
      </c>
      <c r="O20" s="6">
        <v>1644.33</v>
      </c>
      <c r="P20" s="6">
        <v>1644.33</v>
      </c>
      <c r="Q20" s="6">
        <v>1644.33</v>
      </c>
      <c r="R20" s="13">
        <f t="shared" si="0"/>
        <v>0</v>
      </c>
      <c r="S20" s="9"/>
      <c r="T20" s="9"/>
    </row>
    <row r="21" spans="2:20" ht="15.6" x14ac:dyDescent="0.3">
      <c r="B21" s="7" t="s">
        <v>13</v>
      </c>
      <c r="C21" s="3"/>
      <c r="D21" s="3"/>
      <c r="E21" s="6">
        <v>675.06</v>
      </c>
      <c r="F21" s="6"/>
      <c r="G21" s="6">
        <v>621.07000000000005</v>
      </c>
      <c r="H21" s="6"/>
      <c r="I21" s="6">
        <v>621.07000000000005</v>
      </c>
      <c r="J21" s="6">
        <v>708.57</v>
      </c>
      <c r="K21" s="6">
        <v>733.57</v>
      </c>
      <c r="L21" s="6">
        <v>733.57</v>
      </c>
      <c r="M21" s="6">
        <v>483.57</v>
      </c>
      <c r="N21" s="6">
        <v>483.57</v>
      </c>
      <c r="O21" s="6">
        <v>483.57</v>
      </c>
      <c r="P21" s="6">
        <f>SUM(90.14+O21)</f>
        <v>573.71</v>
      </c>
      <c r="Q21" s="6">
        <v>573.71</v>
      </c>
      <c r="R21" s="13">
        <f t="shared" si="0"/>
        <v>0</v>
      </c>
      <c r="S21" s="9"/>
      <c r="T21" s="9"/>
    </row>
    <row r="22" spans="2:20" ht="15.6" x14ac:dyDescent="0.3">
      <c r="B22" s="7" t="s">
        <v>14</v>
      </c>
      <c r="C22" s="3"/>
      <c r="D22" s="3"/>
      <c r="E22" s="6">
        <v>321.37</v>
      </c>
      <c r="F22" s="6"/>
      <c r="G22" s="6">
        <v>321.37</v>
      </c>
      <c r="H22" s="6"/>
      <c r="I22" s="6">
        <v>321.37</v>
      </c>
      <c r="J22" s="6">
        <v>546.37</v>
      </c>
      <c r="K22" s="6">
        <v>532.72</v>
      </c>
      <c r="L22" s="6">
        <v>479.25</v>
      </c>
      <c r="M22" s="6">
        <v>423.37</v>
      </c>
      <c r="N22" s="6">
        <v>285.67</v>
      </c>
      <c r="O22" s="6">
        <v>285.67</v>
      </c>
      <c r="P22" s="6">
        <v>285.67</v>
      </c>
      <c r="Q22" s="6">
        <v>285.67</v>
      </c>
      <c r="R22" s="13">
        <f t="shared" si="0"/>
        <v>0</v>
      </c>
      <c r="S22" s="9"/>
      <c r="T22" s="9"/>
    </row>
    <row r="23" spans="2:20" ht="15.6" x14ac:dyDescent="0.3">
      <c r="B23" s="7" t="s">
        <v>15</v>
      </c>
      <c r="C23" s="3"/>
      <c r="D23" s="3"/>
      <c r="E23" s="6">
        <v>862.16</v>
      </c>
      <c r="F23" s="6"/>
      <c r="G23" s="6">
        <v>862.16</v>
      </c>
      <c r="H23" s="6"/>
      <c r="I23" s="6">
        <v>862.16</v>
      </c>
      <c r="J23" s="6">
        <v>1020.83</v>
      </c>
      <c r="K23" s="6">
        <v>75.790000000000006</v>
      </c>
      <c r="L23" s="6">
        <v>986.66</v>
      </c>
      <c r="M23" s="6">
        <v>736.66</v>
      </c>
      <c r="N23" s="6">
        <v>545.23</v>
      </c>
      <c r="O23" s="6">
        <v>595.23</v>
      </c>
      <c r="P23" s="6">
        <v>595.23</v>
      </c>
      <c r="Q23" s="6">
        <v>595.23</v>
      </c>
      <c r="R23" s="13">
        <f t="shared" si="0"/>
        <v>0</v>
      </c>
      <c r="S23" s="9"/>
      <c r="T23" s="9"/>
    </row>
    <row r="24" spans="2:20" ht="15.6" x14ac:dyDescent="0.3">
      <c r="B24" s="7" t="s">
        <v>16</v>
      </c>
      <c r="C24" s="3"/>
      <c r="D24" s="3"/>
      <c r="E24" s="6">
        <v>848.55</v>
      </c>
      <c r="F24" s="6"/>
      <c r="G24" s="6">
        <v>848.55</v>
      </c>
      <c r="H24" s="6"/>
      <c r="I24" s="6">
        <v>848.55</v>
      </c>
      <c r="J24" s="6">
        <v>1023.55</v>
      </c>
      <c r="K24" s="6">
        <v>1123.55</v>
      </c>
      <c r="L24" s="6">
        <v>1123.55</v>
      </c>
      <c r="M24" s="6">
        <v>873.55</v>
      </c>
      <c r="N24" s="6">
        <v>873.55</v>
      </c>
      <c r="O24" s="6">
        <v>873.55</v>
      </c>
      <c r="P24" s="6">
        <v>873.55</v>
      </c>
      <c r="Q24" s="6">
        <v>873.55</v>
      </c>
      <c r="R24" s="13">
        <f t="shared" si="0"/>
        <v>0</v>
      </c>
      <c r="S24" s="9"/>
      <c r="T24" s="9"/>
    </row>
    <row r="25" spans="2:20" ht="15.6" x14ac:dyDescent="0.3">
      <c r="B25" s="7" t="s">
        <v>26</v>
      </c>
      <c r="C25" s="3"/>
      <c r="D25" s="3"/>
      <c r="E25" s="6">
        <v>2512.2600000000002</v>
      </c>
      <c r="F25" s="6"/>
      <c r="G25" s="6">
        <v>2512.2600000000002</v>
      </c>
      <c r="H25" s="6"/>
      <c r="I25" s="6">
        <v>2512.2600000000002</v>
      </c>
      <c r="J25" s="6">
        <v>2585.27</v>
      </c>
      <c r="K25" s="6">
        <v>2585.27</v>
      </c>
      <c r="L25" s="6">
        <v>2585.27</v>
      </c>
      <c r="M25" s="6">
        <v>3316.67</v>
      </c>
      <c r="N25" s="6">
        <v>3127.67</v>
      </c>
      <c r="O25" s="6">
        <v>2576.7600000000002</v>
      </c>
      <c r="P25" s="6">
        <f>SUM(945+O25)</f>
        <v>3521.76</v>
      </c>
      <c r="Q25" s="6">
        <v>3521.76</v>
      </c>
      <c r="R25" s="13">
        <f t="shared" si="0"/>
        <v>0</v>
      </c>
      <c r="S25" s="9"/>
      <c r="T25" s="9"/>
    </row>
    <row r="26" spans="2:20" ht="15.6" x14ac:dyDescent="0.3">
      <c r="B26" s="7" t="s">
        <v>17</v>
      </c>
      <c r="C26" s="3"/>
      <c r="D26" s="3"/>
      <c r="E26" s="6">
        <v>396.21</v>
      </c>
      <c r="F26" s="6"/>
      <c r="G26" s="6">
        <v>396.21</v>
      </c>
      <c r="H26" s="6"/>
      <c r="I26" s="6">
        <v>396.21</v>
      </c>
      <c r="J26" s="6">
        <v>471.21</v>
      </c>
      <c r="K26" s="6">
        <v>471.21</v>
      </c>
      <c r="L26" s="6">
        <v>471.21</v>
      </c>
      <c r="M26" s="6">
        <v>471.21</v>
      </c>
      <c r="N26" s="6">
        <v>471.21</v>
      </c>
      <c r="O26" s="6">
        <v>471.21</v>
      </c>
      <c r="P26" s="6">
        <v>471.21</v>
      </c>
      <c r="Q26" s="6">
        <v>471.21</v>
      </c>
      <c r="R26" s="13">
        <f t="shared" si="0"/>
        <v>0</v>
      </c>
      <c r="S26" s="9"/>
      <c r="T26" s="9"/>
    </row>
    <row r="27" spans="2:20" ht="15.6" x14ac:dyDescent="0.3">
      <c r="B27" s="7" t="s">
        <v>18</v>
      </c>
      <c r="C27" s="3"/>
      <c r="D27" s="3"/>
      <c r="E27" s="6">
        <v>351.47</v>
      </c>
      <c r="F27" s="6"/>
      <c r="G27" s="6">
        <v>351.47</v>
      </c>
      <c r="H27" s="6"/>
      <c r="I27" s="6">
        <v>351.47</v>
      </c>
      <c r="J27" s="6">
        <v>388.97</v>
      </c>
      <c r="K27" s="6">
        <v>388.97</v>
      </c>
      <c r="L27" s="6">
        <v>388.97</v>
      </c>
      <c r="M27" s="6">
        <v>158.97</v>
      </c>
      <c r="N27" s="6">
        <v>158.97</v>
      </c>
      <c r="O27" s="6">
        <v>158.97</v>
      </c>
      <c r="P27" s="6">
        <v>158.97</v>
      </c>
      <c r="Q27" s="6">
        <v>158.97</v>
      </c>
      <c r="R27" s="13">
        <f t="shared" si="0"/>
        <v>0</v>
      </c>
      <c r="S27" s="9"/>
      <c r="T27" s="9"/>
    </row>
    <row r="28" spans="2:20" ht="15.6" x14ac:dyDescent="0.3">
      <c r="B28" s="7" t="s">
        <v>27</v>
      </c>
      <c r="C28" s="3"/>
      <c r="D28" s="3"/>
      <c r="E28" s="6">
        <v>2770.84</v>
      </c>
      <c r="F28" s="6"/>
      <c r="G28" s="6">
        <v>2770.84</v>
      </c>
      <c r="H28" s="6"/>
      <c r="I28" s="6">
        <v>2770.84</v>
      </c>
      <c r="J28" s="6">
        <v>2795.84</v>
      </c>
      <c r="K28" s="6">
        <v>2858.34</v>
      </c>
      <c r="L28" s="6">
        <v>2858.34</v>
      </c>
      <c r="M28" s="6">
        <v>2391.0100000000002</v>
      </c>
      <c r="N28" s="6">
        <v>2391.0100000000002</v>
      </c>
      <c r="O28" s="6">
        <v>2391.0100000000002</v>
      </c>
      <c r="P28" s="6">
        <v>2391.0100000000002</v>
      </c>
      <c r="Q28" s="6">
        <v>2391.0100000000002</v>
      </c>
      <c r="R28" s="13">
        <f t="shared" si="0"/>
        <v>0</v>
      </c>
      <c r="S28" s="9"/>
      <c r="T28" s="9"/>
    </row>
    <row r="29" spans="2:20" ht="15.6" x14ac:dyDescent="0.3">
      <c r="B29" s="7" t="s">
        <v>19</v>
      </c>
      <c r="C29" s="3"/>
      <c r="D29" s="3"/>
      <c r="E29" s="6">
        <v>630.41</v>
      </c>
      <c r="F29" s="6"/>
      <c r="G29" s="6">
        <v>630.41</v>
      </c>
      <c r="H29" s="6"/>
      <c r="I29" s="6">
        <v>630.41</v>
      </c>
      <c r="J29" s="6">
        <v>270.23</v>
      </c>
      <c r="K29" s="6">
        <v>20.23</v>
      </c>
      <c r="L29" s="6">
        <v>20.23</v>
      </c>
      <c r="M29" s="6">
        <v>20.23</v>
      </c>
      <c r="N29" s="6">
        <v>991.55</v>
      </c>
      <c r="O29" s="6">
        <v>766.55</v>
      </c>
      <c r="P29" s="6">
        <v>766.55</v>
      </c>
      <c r="Q29" s="6">
        <v>766.55</v>
      </c>
      <c r="R29" s="13">
        <f t="shared" si="0"/>
        <v>0</v>
      </c>
      <c r="S29" s="9"/>
      <c r="T29" s="9"/>
    </row>
    <row r="30" spans="2:20" ht="15.6" x14ac:dyDescent="0.3">
      <c r="B30" s="7" t="s">
        <v>20</v>
      </c>
      <c r="C30" s="3"/>
      <c r="D30" s="3"/>
      <c r="E30" s="6">
        <v>962.06</v>
      </c>
      <c r="F30" s="6"/>
      <c r="G30" s="6">
        <v>962.06</v>
      </c>
      <c r="H30" s="6"/>
      <c r="I30" s="6">
        <v>962.06</v>
      </c>
      <c r="J30" s="6">
        <v>1112.06</v>
      </c>
      <c r="K30" s="6">
        <v>1112.06</v>
      </c>
      <c r="L30" s="6">
        <v>1112.06</v>
      </c>
      <c r="M30" s="6">
        <v>622.55999999999995</v>
      </c>
      <c r="N30" s="6">
        <v>622.55999999999995</v>
      </c>
      <c r="O30" s="6">
        <v>1122.56</v>
      </c>
      <c r="P30" s="6">
        <v>1122.56</v>
      </c>
      <c r="Q30" s="6">
        <v>1122.56</v>
      </c>
      <c r="R30" s="13">
        <f t="shared" si="0"/>
        <v>0</v>
      </c>
      <c r="S30" s="9"/>
      <c r="T30" s="9"/>
    </row>
    <row r="31" spans="2:20" ht="15.6" x14ac:dyDescent="0.3">
      <c r="B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ht="16.2" thickBot="1" x14ac:dyDescent="0.35">
      <c r="B32" s="7" t="s">
        <v>0</v>
      </c>
      <c r="C32" s="6"/>
      <c r="D32" s="6"/>
      <c r="E32" s="15">
        <f>SUM(E6:E31)</f>
        <v>150584.66</v>
      </c>
      <c r="F32" s="15"/>
      <c r="G32" s="15">
        <f>SUM(G6:G31)</f>
        <v>150330.27000000002</v>
      </c>
      <c r="H32" s="15"/>
      <c r="I32" s="15">
        <f t="shared" ref="I32:R32" si="1">SUM(I6:I31)</f>
        <v>144678.09</v>
      </c>
      <c r="J32" s="15">
        <f t="shared" si="1"/>
        <v>166139.32</v>
      </c>
      <c r="K32" s="15">
        <f t="shared" si="1"/>
        <v>172263.62000000002</v>
      </c>
      <c r="L32" s="15">
        <f t="shared" si="1"/>
        <v>172827.00000000003</v>
      </c>
      <c r="M32" s="15">
        <f t="shared" si="1"/>
        <v>180717.18000000002</v>
      </c>
      <c r="N32" s="15">
        <f t="shared" si="1"/>
        <v>168977.36000000002</v>
      </c>
      <c r="O32" s="15">
        <f t="shared" si="1"/>
        <v>169565.11000000002</v>
      </c>
      <c r="P32" s="15">
        <f t="shared" si="1"/>
        <v>111463.45999999999</v>
      </c>
      <c r="Q32" s="15">
        <f t="shared" si="1"/>
        <v>107919.46000000002</v>
      </c>
      <c r="R32" s="15">
        <f t="shared" si="1"/>
        <v>-3544</v>
      </c>
      <c r="S32" s="9"/>
      <c r="T32" s="9"/>
    </row>
    <row r="33" spans="2:20" ht="16.2" thickTop="1" x14ac:dyDescent="0.3">
      <c r="B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ht="15.6" x14ac:dyDescent="0.3">
      <c r="B34" s="17" t="s">
        <v>25</v>
      </c>
      <c r="C34" s="10"/>
      <c r="D34" s="1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9"/>
      <c r="S34" s="9"/>
      <c r="T34" s="9"/>
    </row>
    <row r="35" spans="2:20" ht="15.6" x14ac:dyDescent="0.3">
      <c r="B35" s="9" t="s">
        <v>5</v>
      </c>
      <c r="C35" s="10"/>
      <c r="D35" s="10"/>
      <c r="E35" s="13">
        <v>72794.23</v>
      </c>
      <c r="F35" s="13"/>
      <c r="G35" s="13">
        <v>73589.23</v>
      </c>
      <c r="H35" s="13"/>
      <c r="I35" s="13">
        <v>73589.23</v>
      </c>
      <c r="J35" s="13">
        <v>82425.63</v>
      </c>
      <c r="K35" s="13">
        <f>SUM(83151.52-K36)</f>
        <v>78668.77</v>
      </c>
      <c r="L35" s="13">
        <v>84813.65</v>
      </c>
      <c r="M35" s="13">
        <v>95733.65</v>
      </c>
      <c r="N35" s="13">
        <v>80028.649999999994</v>
      </c>
      <c r="O35" s="13">
        <v>80028.649999999994</v>
      </c>
      <c r="P35" s="13">
        <v>18003.650000000001</v>
      </c>
      <c r="Q35" s="13">
        <v>18003.650000000001</v>
      </c>
      <c r="R35" s="13">
        <f t="shared" ref="R35:R36" si="2">Q35-P35</f>
        <v>0</v>
      </c>
      <c r="S35" s="9"/>
      <c r="T35" s="9"/>
    </row>
    <row r="36" spans="2:20" ht="15.6" x14ac:dyDescent="0.3">
      <c r="B36" s="9" t="s">
        <v>6</v>
      </c>
      <c r="C36" s="10"/>
      <c r="D36" s="10"/>
      <c r="E36" s="14">
        <v>4482.75</v>
      </c>
      <c r="F36" s="14"/>
      <c r="G36" s="14">
        <v>4482.75</v>
      </c>
      <c r="H36" s="14"/>
      <c r="I36" s="14">
        <v>4482.75</v>
      </c>
      <c r="J36" s="14">
        <v>4482.75</v>
      </c>
      <c r="K36" s="14">
        <v>4482.75</v>
      </c>
      <c r="L36" s="14">
        <v>4482.75</v>
      </c>
      <c r="M36" s="14">
        <v>4482.75</v>
      </c>
      <c r="N36" s="14">
        <v>4482.75</v>
      </c>
      <c r="O36" s="14">
        <v>4482.75</v>
      </c>
      <c r="P36" s="14">
        <v>4482.75</v>
      </c>
      <c r="Q36" s="14">
        <v>4482.75</v>
      </c>
      <c r="R36" s="13">
        <f t="shared" si="2"/>
        <v>0</v>
      </c>
      <c r="S36" s="9"/>
      <c r="T36" s="9"/>
    </row>
    <row r="37" spans="2:20" ht="15.6" x14ac:dyDescent="0.3">
      <c r="D37" s="10">
        <f>D36+D35</f>
        <v>0</v>
      </c>
      <c r="E37" s="16">
        <f>E36+E35</f>
        <v>77276.98</v>
      </c>
      <c r="F37" s="16"/>
      <c r="G37" s="16">
        <f>G36+G35</f>
        <v>78071.98</v>
      </c>
      <c r="H37" s="16"/>
      <c r="I37" s="16">
        <f t="shared" ref="I37:N37" si="3">I36+I35</f>
        <v>78071.98</v>
      </c>
      <c r="J37" s="16">
        <f t="shared" si="3"/>
        <v>86908.38</v>
      </c>
      <c r="K37" s="16">
        <f t="shared" si="3"/>
        <v>83151.520000000004</v>
      </c>
      <c r="L37" s="16">
        <f t="shared" si="3"/>
        <v>89296.4</v>
      </c>
      <c r="M37" s="16">
        <f t="shared" si="3"/>
        <v>100216.4</v>
      </c>
      <c r="N37" s="16">
        <f t="shared" si="3"/>
        <v>84511.4</v>
      </c>
      <c r="O37" s="16">
        <f t="shared" ref="O37:P37" si="4">O36+O35</f>
        <v>84511.4</v>
      </c>
      <c r="P37" s="16">
        <f t="shared" si="4"/>
        <v>22486.400000000001</v>
      </c>
      <c r="Q37" s="16">
        <f t="shared" ref="Q37" si="5">Q36+Q35</f>
        <v>22486.400000000001</v>
      </c>
      <c r="R37" s="13">
        <f>Q37-P37</f>
        <v>0</v>
      </c>
      <c r="S37" s="13"/>
      <c r="T37" s="9"/>
    </row>
    <row r="38" spans="2:20" ht="15.6" x14ac:dyDescent="0.3">
      <c r="C38" s="10"/>
      <c r="D38" s="1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9"/>
      <c r="S38" s="13"/>
      <c r="T38" s="9"/>
    </row>
    <row r="39" spans="2:20" ht="15.6" x14ac:dyDescent="0.3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5.6" x14ac:dyDescent="0.3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5.6" x14ac:dyDescent="0.3">
      <c r="B42" s="2"/>
      <c r="D42" s="10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 ht="15.6" x14ac:dyDescent="0.3">
      <c r="B43" s="2"/>
      <c r="E43" s="9"/>
      <c r="F43" s="9"/>
      <c r="G43" s="1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2:20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2:20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2:20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 x14ac:dyDescent="0.3">
      <c r="B50" s="2"/>
    </row>
    <row r="51" spans="2:20" x14ac:dyDescent="0.3">
      <c r="B51" s="2"/>
    </row>
    <row r="52" spans="2:20" x14ac:dyDescent="0.3">
      <c r="B52" s="2"/>
    </row>
    <row r="53" spans="2:20" x14ac:dyDescent="0.3">
      <c r="B53" s="2"/>
    </row>
    <row r="54" spans="2:20" x14ac:dyDescent="0.3">
      <c r="B54" s="2"/>
    </row>
    <row r="55" spans="2:20" x14ac:dyDescent="0.3">
      <c r="B55" s="2"/>
    </row>
    <row r="56" spans="2:20" x14ac:dyDescent="0.3">
      <c r="B56" s="2"/>
    </row>
    <row r="57" spans="2:20" x14ac:dyDescent="0.3">
      <c r="B57" s="2"/>
    </row>
    <row r="58" spans="2:20" x14ac:dyDescent="0.3">
      <c r="B58" s="2"/>
    </row>
    <row r="59" spans="2:20" x14ac:dyDescent="0.3">
      <c r="B59" s="2"/>
    </row>
    <row r="60" spans="2:20" x14ac:dyDescent="0.3">
      <c r="B60" s="2"/>
    </row>
    <row r="61" spans="2:20" x14ac:dyDescent="0.3">
      <c r="B61" s="2"/>
    </row>
    <row r="62" spans="2:20" x14ac:dyDescent="0.3">
      <c r="B62" s="2"/>
    </row>
    <row r="63" spans="2:20" x14ac:dyDescent="0.3">
      <c r="B63" s="2"/>
    </row>
    <row r="64" spans="2:20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ref="B8:V30">
    <sortCondition ref="B8:B30"/>
  </sortState>
  <mergeCells count="2">
    <mergeCell ref="B1:R1"/>
    <mergeCell ref="B2:R2"/>
  </mergeCells>
  <phoneticPr fontId="12" type="noConversion"/>
  <printOptions gridLines="1"/>
  <pageMargins left="0.45" right="0.45" top="0.75" bottom="0.5" header="0.3" footer="0.3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sqref="A1:XFD1048576"/>
    </sheetView>
  </sheetViews>
  <sheetFormatPr defaultColWidth="19.109375" defaultRowHeight="18" x14ac:dyDescent="0.35"/>
  <cols>
    <col min="1" max="5" width="19.109375" style="31"/>
    <col min="6" max="10" width="19.109375" style="32"/>
    <col min="11" max="16384" width="19.109375" style="25"/>
  </cols>
  <sheetData>
    <row r="1" spans="1:10" s="21" customFormat="1" ht="18.600000000000001" thickBot="1" x14ac:dyDescent="0.4">
      <c r="A1" s="18"/>
      <c r="B1" s="18"/>
      <c r="C1" s="18"/>
      <c r="D1" s="18"/>
      <c r="E1" s="18"/>
      <c r="F1" s="19" t="s">
        <v>31</v>
      </c>
      <c r="G1" s="20"/>
      <c r="H1" s="19" t="s">
        <v>7</v>
      </c>
      <c r="I1" s="20"/>
      <c r="J1" s="19" t="s">
        <v>0</v>
      </c>
    </row>
    <row r="2" spans="1:10" ht="18.600000000000001" thickTop="1" x14ac:dyDescent="0.35">
      <c r="A2" s="22"/>
      <c r="B2" s="22" t="s">
        <v>32</v>
      </c>
      <c r="C2" s="22"/>
      <c r="D2" s="22"/>
      <c r="E2" s="22"/>
      <c r="F2" s="23"/>
      <c r="G2" s="24"/>
      <c r="H2" s="23"/>
      <c r="I2" s="24"/>
      <c r="J2" s="23"/>
    </row>
    <row r="3" spans="1:10" x14ac:dyDescent="0.35">
      <c r="A3" s="22"/>
      <c r="B3" s="22"/>
      <c r="C3" s="22"/>
      <c r="D3" s="22" t="s">
        <v>33</v>
      </c>
      <c r="E3" s="22"/>
      <c r="F3" s="23"/>
      <c r="G3" s="24"/>
      <c r="H3" s="23"/>
      <c r="I3" s="24"/>
      <c r="J3" s="23"/>
    </row>
    <row r="4" spans="1:10" ht="18.600000000000001" thickBot="1" x14ac:dyDescent="0.4">
      <c r="A4" s="22"/>
      <c r="B4" s="22"/>
      <c r="C4" s="22"/>
      <c r="D4" s="22"/>
      <c r="E4" s="22" t="s">
        <v>34</v>
      </c>
      <c r="F4" s="26">
        <v>260</v>
      </c>
      <c r="G4" s="24"/>
      <c r="H4" s="26">
        <v>0</v>
      </c>
      <c r="I4" s="24"/>
      <c r="J4" s="26">
        <f>ROUND(SUM(F4:H4),5)</f>
        <v>260</v>
      </c>
    </row>
    <row r="5" spans="1:10" ht="18.600000000000001" thickBot="1" x14ac:dyDescent="0.4">
      <c r="A5" s="22"/>
      <c r="B5" s="22"/>
      <c r="C5" s="22"/>
      <c r="D5" s="22" t="s">
        <v>35</v>
      </c>
      <c r="E5" s="22"/>
      <c r="F5" s="27">
        <f>ROUND(SUM(F3:F4),5)</f>
        <v>260</v>
      </c>
      <c r="G5" s="24"/>
      <c r="H5" s="27">
        <f>ROUND(SUM(H3:H4),5)</f>
        <v>0</v>
      </c>
      <c r="I5" s="24"/>
      <c r="J5" s="27">
        <f>ROUND(SUM(F5:H5),5)</f>
        <v>260</v>
      </c>
    </row>
    <row r="6" spans="1:10" x14ac:dyDescent="0.35">
      <c r="A6" s="22"/>
      <c r="B6" s="22"/>
      <c r="C6" s="22" t="s">
        <v>36</v>
      </c>
      <c r="D6" s="22"/>
      <c r="E6" s="22"/>
      <c r="F6" s="23">
        <f>F5</f>
        <v>260</v>
      </c>
      <c r="G6" s="24"/>
      <c r="H6" s="23">
        <f>H5</f>
        <v>0</v>
      </c>
      <c r="I6" s="24"/>
      <c r="J6" s="23">
        <f>ROUND(SUM(F6:H6),5)</f>
        <v>260</v>
      </c>
    </row>
    <row r="7" spans="1:10" x14ac:dyDescent="0.35">
      <c r="A7" s="22"/>
      <c r="B7" s="22"/>
      <c r="C7" s="22"/>
      <c r="D7" s="22" t="s">
        <v>37</v>
      </c>
      <c r="E7" s="22"/>
      <c r="F7" s="23"/>
      <c r="G7" s="24"/>
      <c r="H7" s="23"/>
      <c r="I7" s="24"/>
      <c r="J7" s="23"/>
    </row>
    <row r="8" spans="1:10" ht="18.600000000000001" thickBot="1" x14ac:dyDescent="0.4">
      <c r="A8" s="22"/>
      <c r="B8" s="22"/>
      <c r="C8" s="22"/>
      <c r="D8" s="22"/>
      <c r="E8" s="22" t="s">
        <v>38</v>
      </c>
      <c r="F8" s="26">
        <v>724</v>
      </c>
      <c r="G8" s="24"/>
      <c r="H8" s="26">
        <v>3080</v>
      </c>
      <c r="I8" s="24"/>
      <c r="J8" s="26">
        <f>ROUND(SUM(F8:H8),5)</f>
        <v>3804</v>
      </c>
    </row>
    <row r="9" spans="1:10" ht="18.600000000000001" thickBot="1" x14ac:dyDescent="0.4">
      <c r="A9" s="22"/>
      <c r="B9" s="22"/>
      <c r="C9" s="22"/>
      <c r="D9" s="22" t="s">
        <v>39</v>
      </c>
      <c r="E9" s="22"/>
      <c r="F9" s="28">
        <f>ROUND(SUM(F7:F8),5)</f>
        <v>724</v>
      </c>
      <c r="G9" s="24"/>
      <c r="H9" s="28">
        <f>ROUND(SUM(H7:H8),5)</f>
        <v>3080</v>
      </c>
      <c r="I9" s="24"/>
      <c r="J9" s="28">
        <f>ROUND(SUM(F9:H9),5)</f>
        <v>3804</v>
      </c>
    </row>
    <row r="10" spans="1:10" ht="18.600000000000001" thickBot="1" x14ac:dyDescent="0.4">
      <c r="A10" s="22"/>
      <c r="B10" s="22" t="s">
        <v>40</v>
      </c>
      <c r="C10" s="22"/>
      <c r="D10" s="22"/>
      <c r="E10" s="22"/>
      <c r="F10" s="28">
        <f>ROUND(F2+F6-F9,5)</f>
        <v>-464</v>
      </c>
      <c r="G10" s="24"/>
      <c r="H10" s="28">
        <f>ROUND(H2+H6-H9,5)</f>
        <v>-3080</v>
      </c>
      <c r="I10" s="24"/>
      <c r="J10" s="28">
        <f>ROUND(SUM(F10:H10),5)</f>
        <v>-3544</v>
      </c>
    </row>
    <row r="11" spans="1:10" s="30" customFormat="1" thickBot="1" x14ac:dyDescent="0.35">
      <c r="A11" s="22" t="s">
        <v>41</v>
      </c>
      <c r="B11" s="22"/>
      <c r="C11" s="22"/>
      <c r="D11" s="22"/>
      <c r="E11" s="22"/>
      <c r="F11" s="29">
        <f>F10</f>
        <v>-464</v>
      </c>
      <c r="G11" s="22"/>
      <c r="H11" s="29">
        <f>H10</f>
        <v>-3080</v>
      </c>
      <c r="I11" s="22"/>
      <c r="J11" s="29">
        <f>ROUND(SUM(F11:H11),5)</f>
        <v>-3544</v>
      </c>
    </row>
    <row r="12" spans="1:10" ht="18.600000000000001" thickTop="1" x14ac:dyDescent="0.35"/>
  </sheetData>
  <pageMargins left="0.7" right="0.7" top="0.75" bottom="0.75" header="0.1" footer="0.3"/>
  <pageSetup orientation="portrait" r:id="rId1"/>
  <headerFooter>
    <oddHeader>&amp;L&amp;"Arial,Bold"&amp;8 2:08 PM
&amp;"Arial,Bold"&amp;8 05/08/20
&amp;"Arial,Bold"&amp;8 Accrual Basis&amp;C&amp;"Arial,Bold"&amp;12 Avon High School Booster Club, Inc.
&amp;"Arial,Bold"&amp;14 Profit &amp;&amp; Loss by Class
&amp;"Arial,Bold"&amp;10 April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ColWidth="8.6640625" defaultRowHeight="13.2" x14ac:dyDescent="0.25"/>
  <cols>
    <col min="1" max="16384" width="8.6640625" style="11"/>
  </cols>
  <sheetData>
    <row r="1" spans="1:37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</sheetData>
  <mergeCells count="1">
    <mergeCell ref="A1:AK64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April 2020</vt:lpstr>
      <vt:lpstr>Alert</vt:lpstr>
      <vt:lpstr>Summary!Print_Area</vt:lpstr>
      <vt:lpstr>'April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Hogan, Louisa</cp:lastModifiedBy>
  <cp:lastPrinted>2020-03-02T19:35:11Z</cp:lastPrinted>
  <dcterms:created xsi:type="dcterms:W3CDTF">2014-08-22T00:56:20Z</dcterms:created>
  <dcterms:modified xsi:type="dcterms:W3CDTF">2020-05-10T22:44:34Z</dcterms:modified>
</cp:coreProperties>
</file>